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" yWindow="0" windowWidth="25600" windowHeight="15520" activeTab="0"/>
  </bookViews>
  <sheets>
    <sheet name="Választás 2017" sheetId="1" r:id="rId1"/>
    <sheet name="Munka2" sheetId="2" r:id="rId2"/>
    <sheet name="Munka3" sheetId="3" r:id="rId3"/>
  </sheets>
  <definedNames>
    <definedName name="_xlnm.Print_Area" localSheetId="0">'Választás 2017'!$A$1:$AH$9</definedName>
  </definedNames>
  <calcPr fullCalcOnLoad="1"/>
</workbook>
</file>

<file path=xl/comments1.xml><?xml version="1.0" encoding="utf-8"?>
<comments xmlns="http://schemas.openxmlformats.org/spreadsheetml/2006/main">
  <authors>
    <author>Mozsgai J?zsef</author>
  </authors>
  <commentList>
    <comment ref="N11" authorId="0">
      <text>
        <r>
          <rPr>
            <b/>
            <sz val="9"/>
            <rFont val="Arial CE"/>
            <family val="0"/>
          </rPr>
          <t>Mozsgai József:</t>
        </r>
        <r>
          <rPr>
            <sz val="9"/>
            <rFont val="Arial CE"/>
            <family val="0"/>
          </rPr>
          <t xml:space="preserve">
A 205 napos számított tömeget szorozni kell az ellések számának megfelelő súlyszámmal, hogy reális infot kapjunk az anya borjúnevelő képességéről, illetve a borjú növekedési erélyéről.</t>
        </r>
      </text>
    </comment>
    <comment ref="N1" authorId="0">
      <text>
        <r>
          <rPr>
            <b/>
            <sz val="9"/>
            <rFont val="Arial CE"/>
            <family val="0"/>
          </rPr>
          <t>Mozsgai József:</t>
        </r>
        <r>
          <rPr>
            <sz val="9"/>
            <rFont val="Arial CE"/>
            <family val="0"/>
          </rPr>
          <t xml:space="preserve">
A 205 napos számított tömeget szorozni kell az ellések számának megfelelő súlyszámmal, hogy reális infot kapjunk az anya borjúnevelő képességéről, illetve a borjú növekedési erélyéről.</t>
        </r>
      </text>
    </comment>
  </commentList>
</comments>
</file>

<file path=xl/sharedStrings.xml><?xml version="1.0" encoding="utf-8"?>
<sst xmlns="http://schemas.openxmlformats.org/spreadsheetml/2006/main" count="228" uniqueCount="66">
  <si>
    <t>Sor</t>
  </si>
  <si>
    <t>APA</t>
  </si>
  <si>
    <t>ÜSTV KEZDETE</t>
  </si>
  <si>
    <t>szám</t>
  </si>
  <si>
    <t xml:space="preserve">Kplsz </t>
  </si>
  <si>
    <t>NÉV</t>
  </si>
  <si>
    <t>ENAR</t>
  </si>
  <si>
    <t>Születés</t>
  </si>
  <si>
    <t>Időpont</t>
  </si>
  <si>
    <t xml:space="preserve">Élősúly </t>
  </si>
  <si>
    <t xml:space="preserve">Életkor </t>
  </si>
  <si>
    <t xml:space="preserve">205 nap </t>
  </si>
  <si>
    <t>Élősúly</t>
  </si>
  <si>
    <t>Életkor</t>
  </si>
  <si>
    <t>ÜSTV Súlygy.</t>
  </si>
  <si>
    <t>Életnap sgy.</t>
  </si>
  <si>
    <t>400 nap</t>
  </si>
  <si>
    <t>Minősítés</t>
  </si>
  <si>
    <t>Szarv</t>
  </si>
  <si>
    <t>TIPUS</t>
  </si>
  <si>
    <t>RÁMA</t>
  </si>
  <si>
    <t>IZMOLTSÁG</t>
  </si>
  <si>
    <t>SZÁM</t>
  </si>
  <si>
    <t>ideje</t>
  </si>
  <si>
    <t>nap</t>
  </si>
  <si>
    <t>kg</t>
  </si>
  <si>
    <t>n</t>
  </si>
  <si>
    <t>alakulás</t>
  </si>
  <si>
    <t>pont</t>
  </si>
  <si>
    <t>1.</t>
  </si>
  <si>
    <t>2.</t>
  </si>
  <si>
    <t>3.</t>
  </si>
  <si>
    <t>4.</t>
  </si>
  <si>
    <t>5.</t>
  </si>
  <si>
    <t>6.</t>
  </si>
  <si>
    <t>7.</t>
  </si>
  <si>
    <t>ÁTLAG</t>
  </si>
  <si>
    <t xml:space="preserve">KORREKCIÓ </t>
  </si>
  <si>
    <t>Első ellés</t>
  </si>
  <si>
    <t>Második ellés</t>
  </si>
  <si>
    <t>Harmadik ellés</t>
  </si>
  <si>
    <t>Az üszők ellenörző mérése ugyan ilyen fontos!!</t>
  </si>
  <si>
    <t>A 80-150 nap közötti ellenörző mérésből a franciák, a 120 napos súlyt számolják ki, mert ez az időszak mutatja legjobban a tehén tejtermelő képességét!!</t>
  </si>
  <si>
    <t>EGÉSZÍTSÉTEK KI A TÁBLÁZATOT, HA VAN RÁ IDŐTÖK!!</t>
  </si>
  <si>
    <t>Üszők</t>
  </si>
  <si>
    <t>Bikák</t>
  </si>
  <si>
    <t>bika</t>
  </si>
  <si>
    <t>üsző</t>
  </si>
  <si>
    <t>Általános születési súlyszám (kg)</t>
  </si>
  <si>
    <t>Anya</t>
  </si>
  <si>
    <t>Név</t>
  </si>
  <si>
    <t>Fülszám</t>
  </si>
  <si>
    <t>Tenyészbika jelölt</t>
  </si>
  <si>
    <t>VÁLASZTÁSKORI MÉRÉS</t>
  </si>
  <si>
    <t>Tenyészüszők</t>
  </si>
  <si>
    <t>kg/nap</t>
  </si>
  <si>
    <t>ÜSTV folyamatában</t>
  </si>
  <si>
    <t>Nevelés folyamata</t>
  </si>
  <si>
    <t>Korrekciós adatok</t>
  </si>
  <si>
    <t>Ez az érték limousin üszőknél: 160 kg, bikáknál. 190-200 kg, a pedigré információk alapján.</t>
  </si>
  <si>
    <t xml:space="preserve">205 napos mérés </t>
  </si>
  <si>
    <t xml:space="preserve">súlyozva </t>
  </si>
  <si>
    <t>súlyozva</t>
  </si>
  <si>
    <t>ÜSTV záró mérlegelés</t>
  </si>
  <si>
    <t>ÜSTV alatti súlygy.</t>
  </si>
  <si>
    <t>Záró mérlegelés</t>
  </si>
</sst>
</file>

<file path=xl/styles.xml><?xml version="1.0" encoding="utf-8"?>
<styleSheet xmlns="http://schemas.openxmlformats.org/spreadsheetml/2006/main">
  <numFmts count="3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F_t_-;\-* #,##0\ _F_t_-;_-* \-??\ _F_t_-;_-@_-"/>
    <numFmt numFmtId="181" formatCode="_-* #,##0.000\ _F_t_-;\-* #,##0.000\ _F_t_-;_-* \-??\ _F_t_-;_-@_-"/>
    <numFmt numFmtId="182" formatCode="0.000"/>
    <numFmt numFmtId="183" formatCode="[$-40E]yyyy\.\ mmmm\ d\."/>
    <numFmt numFmtId="184" formatCode="_-* #,##0.000\ _H_U_F_-;\-* #,##0.000\ _H_U_F_-;_-* &quot;-&quot;???\ _H_U_F_-;_-@_-"/>
    <numFmt numFmtId="185" formatCode="mmm/yyyy"/>
    <numFmt numFmtId="186" formatCode="0.0000"/>
    <numFmt numFmtId="187" formatCode="0.0"/>
    <numFmt numFmtId="188" formatCode="_-* #,##0.0000\ _F_t_-;\-* #,##0.0000\ _F_t_-;_-* \-??\ _F_t_-;_-@_-"/>
    <numFmt numFmtId="189" formatCode="_-* #,##0.00\ _F_t_-;\-* #,##0.00\ _F_t_-;_-* \-??\ _F_t_-;_-@_-"/>
    <numFmt numFmtId="190" formatCode="_-* #,##0.0\ _F_t_-;\-* #,##0.0\ _F_t_-;_-* \-??\ _F_t_-;_-@_-"/>
    <numFmt numFmtId="191" formatCode="mmm\-yyyy"/>
    <numFmt numFmtId="192" formatCode="0.00000"/>
  </numFmts>
  <fonts count="46">
    <font>
      <sz val="10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0"/>
    </font>
    <font>
      <b/>
      <sz val="10"/>
      <name val="Arial CE"/>
      <family val="2"/>
    </font>
    <font>
      <sz val="8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81" fontId="1" fillId="0" borderId="22" xfId="42" applyNumberFormat="1" applyFont="1" applyFill="1" applyBorder="1" applyAlignment="1" applyProtection="1">
      <alignment/>
      <protection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8" xfId="0" applyFont="1" applyBorder="1" applyAlignment="1">
      <alignment/>
    </xf>
    <xf numFmtId="14" fontId="1" fillId="0" borderId="26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4" fontId="1" fillId="0" borderId="28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/>
    </xf>
    <xf numFmtId="14" fontId="1" fillId="0" borderId="28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5" fillId="0" borderId="0" xfId="0" applyFont="1" applyAlignment="1">
      <alignment/>
    </xf>
    <xf numFmtId="14" fontId="1" fillId="0" borderId="24" xfId="0" applyNumberFormat="1" applyFont="1" applyFill="1" applyBorder="1" applyAlignment="1">
      <alignment horizontal="center"/>
    </xf>
    <xf numFmtId="14" fontId="1" fillId="0" borderId="30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4" fontId="1" fillId="0" borderId="26" xfId="0" applyNumberFormat="1" applyFont="1" applyFill="1" applyBorder="1" applyAlignment="1">
      <alignment horizontal="center"/>
    </xf>
    <xf numFmtId="0" fontId="2" fillId="0" borderId="41" xfId="0" applyFont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82" fontId="1" fillId="0" borderId="22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80" fontId="1" fillId="0" borderId="0" xfId="42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" fontId="1" fillId="0" borderId="22" xfId="0" applyNumberFormat="1" applyFont="1" applyFill="1" applyBorder="1" applyAlignment="1">
      <alignment horizontal="center"/>
    </xf>
    <xf numFmtId="182" fontId="1" fillId="0" borderId="22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14" fontId="1" fillId="36" borderId="24" xfId="0" applyNumberFormat="1" applyFont="1" applyFill="1" applyBorder="1" applyAlignment="1">
      <alignment horizontal="center"/>
    </xf>
    <xf numFmtId="14" fontId="1" fillId="36" borderId="35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82" fontId="1" fillId="0" borderId="25" xfId="0" applyNumberFormat="1" applyFont="1" applyBorder="1" applyAlignment="1">
      <alignment horizontal="center"/>
    </xf>
    <xf numFmtId="182" fontId="1" fillId="0" borderId="25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4" fontId="1" fillId="36" borderId="30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36" borderId="22" xfId="0" applyFont="1" applyFill="1" applyBorder="1" applyAlignment="1">
      <alignment horizontal="center" vertical="center"/>
    </xf>
    <xf numFmtId="1" fontId="1" fillId="36" borderId="22" xfId="0" applyNumberFormat="1" applyFont="1" applyFill="1" applyBorder="1" applyAlignment="1">
      <alignment horizontal="center"/>
    </xf>
    <xf numFmtId="181" fontId="1" fillId="36" borderId="22" xfId="42" applyNumberFormat="1" applyFont="1" applyFill="1" applyBorder="1" applyAlignment="1" applyProtection="1">
      <alignment/>
      <protection/>
    </xf>
    <xf numFmtId="0" fontId="1" fillId="36" borderId="25" xfId="0" applyFont="1" applyFill="1" applyBorder="1" applyAlignment="1">
      <alignment horizontal="center" vertical="center"/>
    </xf>
    <xf numFmtId="1" fontId="1" fillId="36" borderId="25" xfId="0" applyNumberFormat="1" applyFont="1" applyFill="1" applyBorder="1" applyAlignment="1">
      <alignment horizontal="center"/>
    </xf>
    <xf numFmtId="181" fontId="1" fillId="36" borderId="25" xfId="42" applyNumberFormat="1" applyFont="1" applyFill="1" applyBorder="1" applyAlignment="1" applyProtection="1">
      <alignment/>
      <protection/>
    </xf>
    <xf numFmtId="0" fontId="3" fillId="36" borderId="24" xfId="0" applyFont="1" applyFill="1" applyBorder="1" applyAlignment="1">
      <alignment horizontal="center" wrapText="1"/>
    </xf>
    <xf numFmtId="14" fontId="1" fillId="36" borderId="26" xfId="0" applyNumberFormat="1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14" fontId="1" fillId="36" borderId="28" xfId="0" applyNumberFormat="1" applyFont="1" applyFill="1" applyBorder="1" applyAlignment="1">
      <alignment horizontal="center"/>
    </xf>
    <xf numFmtId="182" fontId="1" fillId="36" borderId="22" xfId="0" applyNumberFormat="1" applyFont="1" applyFill="1" applyBorder="1" applyAlignment="1">
      <alignment horizontal="center"/>
    </xf>
    <xf numFmtId="182" fontId="1" fillId="36" borderId="25" xfId="0" applyNumberFormat="1" applyFont="1" applyFill="1" applyBorder="1" applyAlignment="1">
      <alignment horizontal="center"/>
    </xf>
    <xf numFmtId="0" fontId="1" fillId="36" borderId="27" xfId="0" applyFont="1" applyFill="1" applyBorder="1" applyAlignment="1">
      <alignment/>
    </xf>
    <xf numFmtId="0" fontId="1" fillId="36" borderId="26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1" fillId="36" borderId="28" xfId="0" applyFont="1" applyFill="1" applyBorder="1" applyAlignment="1">
      <alignment/>
    </xf>
    <xf numFmtId="0" fontId="0" fillId="36" borderId="0" xfId="0" applyFill="1" applyAlignment="1">
      <alignment/>
    </xf>
    <xf numFmtId="14" fontId="1" fillId="0" borderId="3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" fillId="0" borderId="37" xfId="0" applyNumberFormat="1" applyFont="1" applyFill="1" applyBorder="1" applyAlignment="1">
      <alignment horizontal="center"/>
    </xf>
    <xf numFmtId="1" fontId="1" fillId="36" borderId="26" xfId="0" applyNumberFormat="1" applyFont="1" applyFill="1" applyBorder="1" applyAlignment="1">
      <alignment horizontal="center"/>
    </xf>
    <xf numFmtId="1" fontId="1" fillId="36" borderId="36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82" fontId="1" fillId="0" borderId="28" xfId="0" applyNumberFormat="1" applyFont="1" applyBorder="1" applyAlignment="1">
      <alignment horizontal="center"/>
    </xf>
    <xf numFmtId="182" fontId="1" fillId="0" borderId="28" xfId="0" applyNumberFormat="1" applyFont="1" applyFill="1" applyBorder="1" applyAlignment="1">
      <alignment horizontal="center"/>
    </xf>
    <xf numFmtId="182" fontId="1" fillId="36" borderId="28" xfId="0" applyNumberFormat="1" applyFont="1" applyFill="1" applyBorder="1" applyAlignment="1">
      <alignment horizontal="center"/>
    </xf>
    <xf numFmtId="0" fontId="2" fillId="0" borderId="45" xfId="0" applyFont="1" applyBorder="1" applyAlignment="1">
      <alignment/>
    </xf>
    <xf numFmtId="182" fontId="1" fillId="0" borderId="0" xfId="0" applyNumberFormat="1" applyFont="1" applyBorder="1" applyAlignment="1">
      <alignment horizontal="center"/>
    </xf>
    <xf numFmtId="182" fontId="1" fillId="0" borderId="0" xfId="0" applyNumberFormat="1" applyFont="1" applyFill="1" applyBorder="1" applyAlignment="1">
      <alignment horizontal="center"/>
    </xf>
    <xf numFmtId="181" fontId="1" fillId="0" borderId="0" xfId="42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80" fontId="2" fillId="0" borderId="0" xfId="42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" fillId="0" borderId="46" xfId="0" applyFont="1" applyFill="1" applyBorder="1" applyAlignment="1">
      <alignment horizontal="center"/>
    </xf>
    <xf numFmtId="182" fontId="1" fillId="0" borderId="47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181" fontId="1" fillId="0" borderId="23" xfId="42" applyNumberFormat="1" applyFont="1" applyFill="1" applyBorder="1" applyAlignment="1" applyProtection="1">
      <alignment/>
      <protection/>
    </xf>
    <xf numFmtId="182" fontId="1" fillId="0" borderId="50" xfId="0" applyNumberFormat="1" applyFont="1" applyBorder="1" applyAlignment="1">
      <alignment horizontal="center"/>
    </xf>
    <xf numFmtId="182" fontId="1" fillId="0" borderId="50" xfId="0" applyNumberFormat="1" applyFont="1" applyFill="1" applyBorder="1" applyAlignment="1">
      <alignment horizontal="center"/>
    </xf>
    <xf numFmtId="182" fontId="1" fillId="0" borderId="47" xfId="0" applyNumberFormat="1" applyFont="1" applyFill="1" applyBorder="1" applyAlignment="1">
      <alignment horizontal="center"/>
    </xf>
    <xf numFmtId="181" fontId="1" fillId="36" borderId="26" xfId="42" applyNumberFormat="1" applyFont="1" applyFill="1" applyBorder="1" applyAlignment="1" applyProtection="1">
      <alignment/>
      <protection/>
    </xf>
    <xf numFmtId="182" fontId="1" fillId="36" borderId="50" xfId="0" applyNumberFormat="1" applyFont="1" applyFill="1" applyBorder="1" applyAlignment="1">
      <alignment horizontal="center"/>
    </xf>
    <xf numFmtId="181" fontId="1" fillId="0" borderId="26" xfId="42" applyNumberFormat="1" applyFont="1" applyFill="1" applyBorder="1" applyAlignment="1" applyProtection="1">
      <alignment/>
      <protection/>
    </xf>
    <xf numFmtId="181" fontId="1" fillId="0" borderId="47" xfId="42" applyNumberFormat="1" applyFont="1" applyFill="1" applyBorder="1" applyAlignment="1" applyProtection="1">
      <alignment/>
      <protection/>
    </xf>
    <xf numFmtId="181" fontId="1" fillId="36" borderId="36" xfId="42" applyNumberFormat="1" applyFont="1" applyFill="1" applyBorder="1" applyAlignment="1" applyProtection="1">
      <alignment/>
      <protection/>
    </xf>
    <xf numFmtId="181" fontId="1" fillId="36" borderId="28" xfId="42" applyNumberFormat="1" applyFont="1" applyFill="1" applyBorder="1" applyAlignment="1" applyProtection="1">
      <alignment/>
      <protection/>
    </xf>
    <xf numFmtId="181" fontId="1" fillId="36" borderId="37" xfId="42" applyNumberFormat="1" applyFont="1" applyFill="1" applyBorder="1" applyAlignment="1" applyProtection="1">
      <alignment/>
      <protection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37" borderId="53" xfId="0" applyFont="1" applyFill="1" applyBorder="1" applyAlignment="1">
      <alignment horizontal="center"/>
    </xf>
    <xf numFmtId="0" fontId="2" fillId="37" borderId="54" xfId="0" applyFont="1" applyFill="1" applyBorder="1" applyAlignment="1">
      <alignment horizontal="center"/>
    </xf>
    <xf numFmtId="0" fontId="2" fillId="37" borderId="55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9" borderId="53" xfId="0" applyFont="1" applyFill="1" applyBorder="1" applyAlignment="1">
      <alignment horizontal="center"/>
    </xf>
    <xf numFmtId="0" fontId="2" fillId="9" borderId="54" xfId="0" applyFont="1" applyFill="1" applyBorder="1" applyAlignment="1">
      <alignment horizontal="center"/>
    </xf>
    <xf numFmtId="0" fontId="2" fillId="9" borderId="55" xfId="0" applyFont="1" applyFill="1" applyBorder="1" applyAlignment="1">
      <alignment horizontal="center"/>
    </xf>
    <xf numFmtId="181" fontId="1" fillId="36" borderId="23" xfId="42" applyNumberFormat="1" applyFont="1" applyFill="1" applyBorder="1" applyAlignment="1" applyProtection="1">
      <alignment/>
      <protection/>
    </xf>
    <xf numFmtId="0" fontId="1" fillId="36" borderId="36" xfId="0" applyFont="1" applyFill="1" applyBorder="1" applyAlignment="1">
      <alignment horizontal="center" vertical="center"/>
    </xf>
    <xf numFmtId="181" fontId="1" fillId="36" borderId="56" xfId="42" applyNumberFormat="1" applyFont="1" applyFill="1" applyBorder="1" applyAlignment="1" applyProtection="1">
      <alignment/>
      <protection/>
    </xf>
    <xf numFmtId="182" fontId="1" fillId="36" borderId="47" xfId="0" applyNumberFormat="1" applyFont="1" applyFill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35" xfId="0" applyFont="1" applyFill="1" applyBorder="1" applyAlignment="1">
      <alignment horizontal="center"/>
    </xf>
    <xf numFmtId="0" fontId="1" fillId="36" borderId="36" xfId="0" applyFont="1" applyFill="1" applyBorder="1" applyAlignment="1">
      <alignment horizontal="center"/>
    </xf>
    <xf numFmtId="14" fontId="1" fillId="36" borderId="37" xfId="0" applyNumberFormat="1" applyFont="1" applyFill="1" applyBorder="1" applyAlignment="1">
      <alignment horizontal="center"/>
    </xf>
    <xf numFmtId="1" fontId="1" fillId="36" borderId="40" xfId="0" applyNumberFormat="1" applyFont="1" applyFill="1" applyBorder="1" applyAlignment="1">
      <alignment horizontal="center"/>
    </xf>
    <xf numFmtId="1" fontId="1" fillId="36" borderId="5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36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14" fontId="1" fillId="0" borderId="56" xfId="0" applyNumberFormat="1" applyFont="1" applyFill="1" applyBorder="1" applyAlignment="1">
      <alignment horizontal="center"/>
    </xf>
    <xf numFmtId="181" fontId="1" fillId="0" borderId="40" xfId="42" applyNumberFormat="1" applyFont="1" applyFill="1" applyBorder="1" applyAlignment="1" applyProtection="1">
      <alignment/>
      <protection/>
    </xf>
    <xf numFmtId="182" fontId="1" fillId="0" borderId="40" xfId="0" applyNumberFormat="1" applyFont="1" applyFill="1" applyBorder="1" applyAlignment="1">
      <alignment horizontal="center"/>
    </xf>
    <xf numFmtId="182" fontId="1" fillId="0" borderId="36" xfId="0" applyNumberFormat="1" applyFont="1" applyFill="1" applyBorder="1" applyAlignment="1">
      <alignment horizontal="center"/>
    </xf>
    <xf numFmtId="182" fontId="1" fillId="0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36" borderId="26" xfId="0" applyFont="1" applyFill="1" applyBorder="1" applyAlignment="1">
      <alignment horizontal="center" vertical="center"/>
    </xf>
    <xf numFmtId="49" fontId="1" fillId="36" borderId="24" xfId="0" applyNumberFormat="1" applyFont="1" applyFill="1" applyBorder="1" applyAlignment="1">
      <alignment horizontal="center"/>
    </xf>
    <xf numFmtId="49" fontId="1" fillId="36" borderId="28" xfId="0" applyNumberFormat="1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56" xfId="0" applyFont="1" applyFill="1" applyBorder="1" applyAlignment="1">
      <alignment horizontal="center" vertical="center"/>
    </xf>
    <xf numFmtId="49" fontId="1" fillId="36" borderId="35" xfId="0" applyNumberFormat="1" applyFont="1" applyFill="1" applyBorder="1" applyAlignment="1">
      <alignment horizontal="center"/>
    </xf>
    <xf numFmtId="49" fontId="1" fillId="36" borderId="37" xfId="0" applyNumberFormat="1" applyFont="1" applyFill="1" applyBorder="1" applyAlignment="1">
      <alignment horizontal="center"/>
    </xf>
    <xf numFmtId="0" fontId="1" fillId="36" borderId="56" xfId="0" applyFont="1" applyFill="1" applyBorder="1" applyAlignment="1">
      <alignment horizontal="center"/>
    </xf>
    <xf numFmtId="181" fontId="1" fillId="36" borderId="60" xfId="42" applyNumberFormat="1" applyFont="1" applyFill="1" applyBorder="1" applyAlignment="1" applyProtection="1">
      <alignment/>
      <protection/>
    </xf>
    <xf numFmtId="0" fontId="1" fillId="36" borderId="59" xfId="0" applyFont="1" applyFill="1" applyBorder="1" applyAlignment="1">
      <alignment/>
    </xf>
    <xf numFmtId="0" fontId="1" fillId="36" borderId="56" xfId="0" applyFont="1" applyFill="1" applyBorder="1" applyAlignment="1">
      <alignment/>
    </xf>
    <xf numFmtId="0" fontId="1" fillId="36" borderId="35" xfId="0" applyFont="1" applyFill="1" applyBorder="1" applyAlignment="1">
      <alignment/>
    </xf>
    <xf numFmtId="0" fontId="1" fillId="36" borderId="36" xfId="0" applyFont="1" applyFill="1" applyBorder="1" applyAlignment="1">
      <alignment/>
    </xf>
    <xf numFmtId="0" fontId="1" fillId="36" borderId="37" xfId="0" applyFont="1" applyFill="1" applyBorder="1" applyAlignment="1">
      <alignment/>
    </xf>
    <xf numFmtId="0" fontId="1" fillId="0" borderId="61" xfId="0" applyFont="1" applyFill="1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62" xfId="0" applyFont="1" applyBorder="1" applyAlignment="1">
      <alignment/>
    </xf>
    <xf numFmtId="0" fontId="1" fillId="36" borderId="63" xfId="0" applyFont="1" applyFill="1" applyBorder="1" applyAlignment="1">
      <alignment/>
    </xf>
    <xf numFmtId="0" fontId="1" fillId="0" borderId="64" xfId="0" applyFont="1" applyBorder="1" applyAlignment="1">
      <alignment/>
    </xf>
    <xf numFmtId="14" fontId="1" fillId="0" borderId="65" xfId="0" applyNumberFormat="1" applyFont="1" applyFill="1" applyBorder="1" applyAlignment="1">
      <alignment horizontal="center"/>
    </xf>
    <xf numFmtId="14" fontId="1" fillId="36" borderId="27" xfId="0" applyNumberFormat="1" applyFont="1" applyFill="1" applyBorder="1" applyAlignment="1">
      <alignment horizontal="center"/>
    </xf>
    <xf numFmtId="14" fontId="1" fillId="36" borderId="5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69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4" fontId="1" fillId="0" borderId="69" xfId="0" applyNumberFormat="1" applyFont="1" applyFill="1" applyBorder="1" applyAlignment="1">
      <alignment horizontal="center"/>
    </xf>
    <xf numFmtId="181" fontId="1" fillId="36" borderId="69" xfId="42" applyNumberFormat="1" applyFont="1" applyFill="1" applyBorder="1" applyAlignment="1" applyProtection="1">
      <alignment/>
      <protection/>
    </xf>
    <xf numFmtId="0" fontId="1" fillId="0" borderId="65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69" xfId="0" applyFont="1" applyBorder="1" applyAlignment="1">
      <alignment/>
    </xf>
    <xf numFmtId="0" fontId="1" fillId="38" borderId="49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3" fillId="0" borderId="69" xfId="0" applyFont="1" applyFill="1" applyBorder="1" applyAlignment="1">
      <alignment horizontal="center" vertical="center" wrapText="1"/>
    </xf>
    <xf numFmtId="49" fontId="1" fillId="0" borderId="65" xfId="0" applyNumberFormat="1" applyFont="1" applyFill="1" applyBorder="1" applyAlignment="1">
      <alignment horizontal="center"/>
    </xf>
    <xf numFmtId="14" fontId="1" fillId="0" borderId="23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82" fontId="1" fillId="0" borderId="69" xfId="0" applyNumberFormat="1" applyFont="1" applyBorder="1" applyAlignment="1">
      <alignment horizontal="center"/>
    </xf>
    <xf numFmtId="0" fontId="1" fillId="39" borderId="49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1" fontId="2" fillId="0" borderId="60" xfId="0" applyNumberFormat="1" applyFont="1" applyBorder="1" applyAlignment="1">
      <alignment horizontal="center"/>
    </xf>
    <xf numFmtId="182" fontId="1" fillId="0" borderId="46" xfId="0" applyNumberFormat="1" applyFont="1" applyFill="1" applyBorder="1" applyAlignment="1">
      <alignment horizontal="center"/>
    </xf>
    <xf numFmtId="0" fontId="2" fillId="16" borderId="53" xfId="0" applyFont="1" applyFill="1" applyBorder="1" applyAlignment="1">
      <alignment horizontal="center"/>
    </xf>
    <xf numFmtId="0" fontId="2" fillId="16" borderId="54" xfId="0" applyFont="1" applyFill="1" applyBorder="1" applyAlignment="1">
      <alignment horizontal="center"/>
    </xf>
    <xf numFmtId="1" fontId="1" fillId="36" borderId="23" xfId="0" applyNumberFormat="1" applyFont="1" applyFill="1" applyBorder="1" applyAlignment="1">
      <alignment horizontal="center"/>
    </xf>
    <xf numFmtId="181" fontId="1" fillId="36" borderId="75" xfId="42" applyNumberFormat="1" applyFont="1" applyFill="1" applyBorder="1" applyAlignment="1" applyProtection="1">
      <alignment/>
      <protection/>
    </xf>
    <xf numFmtId="181" fontId="1" fillId="36" borderId="50" xfId="42" applyNumberFormat="1" applyFont="1" applyFill="1" applyBorder="1" applyAlignment="1" applyProtection="1">
      <alignment/>
      <protection/>
    </xf>
    <xf numFmtId="181" fontId="1" fillId="36" borderId="47" xfId="42" applyNumberFormat="1" applyFont="1" applyFill="1" applyBorder="1" applyAlignment="1" applyProtection="1">
      <alignment/>
      <protection/>
    </xf>
    <xf numFmtId="0" fontId="2" fillId="16" borderId="55" xfId="0" applyFont="1" applyFill="1" applyBorder="1" applyAlignment="1">
      <alignment horizontal="center"/>
    </xf>
    <xf numFmtId="181" fontId="1" fillId="9" borderId="46" xfId="42" applyNumberFormat="1" applyFont="1" applyFill="1" applyBorder="1" applyAlignment="1" applyProtection="1">
      <alignment/>
      <protection/>
    </xf>
    <xf numFmtId="181" fontId="1" fillId="9" borderId="47" xfId="42" applyNumberFormat="1" applyFont="1" applyFill="1" applyBorder="1" applyAlignment="1" applyProtection="1">
      <alignment/>
      <protection/>
    </xf>
    <xf numFmtId="181" fontId="1" fillId="16" borderId="46" xfId="42" applyNumberFormat="1" applyFont="1" applyFill="1" applyBorder="1" applyAlignment="1" applyProtection="1">
      <alignment/>
      <protection/>
    </xf>
    <xf numFmtId="181" fontId="1" fillId="16" borderId="47" xfId="42" applyNumberFormat="1" applyFont="1" applyFill="1" applyBorder="1" applyAlignment="1" applyProtection="1">
      <alignment/>
      <protection/>
    </xf>
    <xf numFmtId="0" fontId="2" fillId="9" borderId="53" xfId="0" applyFont="1" applyFill="1" applyBorder="1" applyAlignment="1">
      <alignment horizontal="center"/>
    </xf>
    <xf numFmtId="0" fontId="2" fillId="9" borderId="54" xfId="0" applyFont="1" applyFill="1" applyBorder="1" applyAlignment="1">
      <alignment horizontal="center"/>
    </xf>
    <xf numFmtId="0" fontId="2" fillId="9" borderId="55" xfId="0" applyFont="1" applyFill="1" applyBorder="1" applyAlignment="1">
      <alignment horizontal="center"/>
    </xf>
    <xf numFmtId="184" fontId="1" fillId="0" borderId="75" xfId="0" applyNumberFormat="1" applyFont="1" applyBorder="1" applyAlignment="1">
      <alignment/>
    </xf>
    <xf numFmtId="184" fontId="1" fillId="0" borderId="50" xfId="0" applyNumberFormat="1" applyFont="1" applyBorder="1" applyAlignment="1">
      <alignment/>
    </xf>
    <xf numFmtId="184" fontId="1" fillId="0" borderId="47" xfId="0" applyNumberFormat="1" applyFont="1" applyBorder="1" applyAlignment="1">
      <alignment/>
    </xf>
    <xf numFmtId="0" fontId="2" fillId="3" borderId="76" xfId="0" applyFont="1" applyFill="1" applyBorder="1" applyAlignment="1">
      <alignment horizontal="center"/>
    </xf>
    <xf numFmtId="0" fontId="2" fillId="3" borderId="77" xfId="0" applyFont="1" applyFill="1" applyBorder="1" applyAlignment="1">
      <alignment horizontal="center"/>
    </xf>
    <xf numFmtId="0" fontId="2" fillId="3" borderId="7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66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14" fontId="1" fillId="3" borderId="30" xfId="0" applyNumberFormat="1" applyFont="1" applyFill="1" applyBorder="1" applyAlignment="1">
      <alignment horizontal="center"/>
    </xf>
    <xf numFmtId="1" fontId="1" fillId="3" borderId="22" xfId="42" applyNumberFormat="1" applyFont="1" applyFill="1" applyBorder="1" applyAlignment="1" applyProtection="1">
      <alignment horizontal="center"/>
      <protection/>
    </xf>
    <xf numFmtId="180" fontId="1" fillId="3" borderId="22" xfId="42" applyNumberFormat="1" applyFont="1" applyFill="1" applyBorder="1" applyAlignment="1" applyProtection="1">
      <alignment horizontal="center"/>
      <protection/>
    </xf>
    <xf numFmtId="181" fontId="1" fillId="3" borderId="69" xfId="42" applyNumberFormat="1" applyFont="1" applyFill="1" applyBorder="1" applyAlignment="1" applyProtection="1">
      <alignment horizontal="center"/>
      <protection/>
    </xf>
    <xf numFmtId="180" fontId="2" fillId="3" borderId="79" xfId="42" applyNumberFormat="1" applyFont="1" applyFill="1" applyBorder="1" applyAlignment="1" applyProtection="1">
      <alignment horizontal="center"/>
      <protection/>
    </xf>
    <xf numFmtId="14" fontId="1" fillId="3" borderId="24" xfId="0" applyNumberFormat="1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180" fontId="1" fillId="3" borderId="25" xfId="42" applyNumberFormat="1" applyFont="1" applyFill="1" applyBorder="1" applyAlignment="1" applyProtection="1">
      <alignment horizontal="center"/>
      <protection/>
    </xf>
    <xf numFmtId="181" fontId="1" fillId="3" borderId="28" xfId="42" applyNumberFormat="1" applyFont="1" applyFill="1" applyBorder="1" applyAlignment="1" applyProtection="1">
      <alignment horizontal="center"/>
      <protection/>
    </xf>
    <xf numFmtId="180" fontId="2" fillId="3" borderId="80" xfId="42" applyNumberFormat="1" applyFont="1" applyFill="1" applyBorder="1" applyAlignment="1" applyProtection="1">
      <alignment horizontal="center"/>
      <protection/>
    </xf>
    <xf numFmtId="14" fontId="1" fillId="3" borderId="35" xfId="0" applyNumberFormat="1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180" fontId="1" fillId="3" borderId="36" xfId="42" applyNumberFormat="1" applyFont="1" applyFill="1" applyBorder="1" applyAlignment="1" applyProtection="1">
      <alignment horizontal="center"/>
      <protection/>
    </xf>
    <xf numFmtId="181" fontId="1" fillId="3" borderId="37" xfId="42" applyNumberFormat="1" applyFont="1" applyFill="1" applyBorder="1" applyAlignment="1" applyProtection="1">
      <alignment horizontal="center"/>
      <protection/>
    </xf>
    <xf numFmtId="180" fontId="2" fillId="3" borderId="81" xfId="42" applyNumberFormat="1" applyFont="1" applyFill="1" applyBorder="1" applyAlignment="1" applyProtection="1">
      <alignment horizontal="center"/>
      <protection/>
    </xf>
    <xf numFmtId="0" fontId="2" fillId="2" borderId="82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73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80" fontId="1" fillId="2" borderId="23" xfId="42" applyNumberFormat="1" applyFont="1" applyFill="1" applyBorder="1" applyAlignment="1" applyProtection="1">
      <alignment horizontal="center"/>
      <protection/>
    </xf>
    <xf numFmtId="181" fontId="1" fillId="2" borderId="50" xfId="42" applyNumberFormat="1" applyFont="1" applyFill="1" applyBorder="1" applyAlignment="1" applyProtection="1">
      <alignment horizontal="center"/>
      <protection/>
    </xf>
    <xf numFmtId="180" fontId="1" fillId="2" borderId="79" xfId="42" applyNumberFormat="1" applyFont="1" applyFill="1" applyBorder="1" applyAlignment="1" applyProtection="1">
      <alignment horizontal="center"/>
      <protection/>
    </xf>
    <xf numFmtId="0" fontId="1" fillId="2" borderId="25" xfId="0" applyFont="1" applyFill="1" applyBorder="1" applyAlignment="1">
      <alignment horizontal="center"/>
    </xf>
    <xf numFmtId="180" fontId="1" fillId="2" borderId="26" xfId="42" applyNumberFormat="1" applyFont="1" applyFill="1" applyBorder="1" applyAlignment="1" applyProtection="1">
      <alignment horizontal="center"/>
      <protection/>
    </xf>
    <xf numFmtId="14" fontId="1" fillId="2" borderId="41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180" fontId="1" fillId="2" borderId="56" xfId="42" applyNumberFormat="1" applyFont="1" applyFill="1" applyBorder="1" applyAlignment="1" applyProtection="1">
      <alignment horizontal="center"/>
      <protection/>
    </xf>
    <xf numFmtId="181" fontId="1" fillId="2" borderId="47" xfId="42" applyNumberFormat="1" applyFont="1" applyFill="1" applyBorder="1" applyAlignment="1" applyProtection="1">
      <alignment horizontal="center"/>
      <protection/>
    </xf>
    <xf numFmtId="180" fontId="1" fillId="2" borderId="83" xfId="42" applyNumberFormat="1" applyFont="1" applyFill="1" applyBorder="1" applyAlignment="1" applyProtection="1">
      <alignment horizontal="center"/>
      <protection/>
    </xf>
    <xf numFmtId="0" fontId="2" fillId="2" borderId="84" xfId="0" applyFont="1" applyFill="1" applyBorder="1" applyAlignment="1">
      <alignment horizontal="center"/>
    </xf>
    <xf numFmtId="180" fontId="1" fillId="2" borderId="50" xfId="42" applyNumberFormat="1" applyFont="1" applyFill="1" applyBorder="1" applyAlignment="1" applyProtection="1">
      <alignment horizontal="center"/>
      <protection/>
    </xf>
    <xf numFmtId="180" fontId="1" fillId="2" borderId="47" xfId="42" applyNumberFormat="1" applyFont="1" applyFill="1" applyBorder="1" applyAlignment="1" applyProtection="1">
      <alignment horizontal="center"/>
      <protection/>
    </xf>
    <xf numFmtId="0" fontId="2" fillId="2" borderId="85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/>
    </xf>
    <xf numFmtId="181" fontId="1" fillId="2" borderId="23" xfId="42" applyNumberFormat="1" applyFont="1" applyFill="1" applyBorder="1" applyAlignment="1" applyProtection="1">
      <alignment/>
      <protection/>
    </xf>
    <xf numFmtId="182" fontId="1" fillId="2" borderId="50" xfId="0" applyNumberFormat="1" applyFont="1" applyFill="1" applyBorder="1" applyAlignment="1">
      <alignment horizontal="center"/>
    </xf>
    <xf numFmtId="14" fontId="1" fillId="2" borderId="24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/>
    </xf>
    <xf numFmtId="181" fontId="1" fillId="2" borderId="26" xfId="42" applyNumberFormat="1" applyFont="1" applyFill="1" applyBorder="1" applyAlignment="1" applyProtection="1">
      <alignment/>
      <protection/>
    </xf>
    <xf numFmtId="14" fontId="1" fillId="2" borderId="35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 vertical="center"/>
    </xf>
    <xf numFmtId="1" fontId="1" fillId="2" borderId="36" xfId="0" applyNumberFormat="1" applyFont="1" applyFill="1" applyBorder="1" applyAlignment="1">
      <alignment horizontal="center"/>
    </xf>
    <xf numFmtId="181" fontId="1" fillId="2" borderId="56" xfId="42" applyNumberFormat="1" applyFont="1" applyFill="1" applyBorder="1" applyAlignment="1" applyProtection="1">
      <alignment/>
      <protection/>
    </xf>
    <xf numFmtId="182" fontId="1" fillId="2" borderId="47" xfId="0" applyNumberFormat="1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3" borderId="84" xfId="0" applyFont="1" applyFill="1" applyBorder="1" applyAlignment="1">
      <alignment horizontal="center"/>
    </xf>
    <xf numFmtId="0" fontId="1" fillId="3" borderId="84" xfId="0" applyFont="1" applyFill="1" applyBorder="1" applyAlignment="1">
      <alignment horizontal="center"/>
    </xf>
    <xf numFmtId="0" fontId="1" fillId="3" borderId="86" xfId="0" applyFont="1" applyFill="1" applyBorder="1" applyAlignment="1">
      <alignment horizontal="center"/>
    </xf>
    <xf numFmtId="180" fontId="2" fillId="3" borderId="87" xfId="42" applyNumberFormat="1" applyFont="1" applyFill="1" applyBorder="1" applyAlignment="1" applyProtection="1">
      <alignment horizontal="center"/>
      <protection/>
    </xf>
    <xf numFmtId="180" fontId="2" fillId="3" borderId="88" xfId="42" applyNumberFormat="1" applyFont="1" applyFill="1" applyBorder="1" applyAlignment="1" applyProtection="1">
      <alignment horizontal="center"/>
      <protection/>
    </xf>
    <xf numFmtId="180" fontId="2" fillId="3" borderId="89" xfId="42" applyNumberFormat="1" applyFont="1" applyFill="1" applyBorder="1" applyAlignment="1" applyProtection="1">
      <alignment horizontal="center"/>
      <protection/>
    </xf>
    <xf numFmtId="0" fontId="2" fillId="3" borderId="85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 vertical="center"/>
    </xf>
    <xf numFmtId="1" fontId="1" fillId="3" borderId="22" xfId="0" applyNumberFormat="1" applyFont="1" applyFill="1" applyBorder="1" applyAlignment="1">
      <alignment horizontal="center"/>
    </xf>
    <xf numFmtId="181" fontId="1" fillId="3" borderId="22" xfId="42" applyNumberFormat="1" applyFont="1" applyFill="1" applyBorder="1" applyAlignment="1" applyProtection="1">
      <alignment/>
      <protection/>
    </xf>
    <xf numFmtId="182" fontId="1" fillId="3" borderId="22" xfId="0" applyNumberFormat="1" applyFont="1" applyFill="1" applyBorder="1" applyAlignment="1">
      <alignment horizontal="center"/>
    </xf>
    <xf numFmtId="14" fontId="1" fillId="40" borderId="24" xfId="0" applyNumberFormat="1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 vertical="center"/>
    </xf>
    <xf numFmtId="1" fontId="1" fillId="3" borderId="25" xfId="0" applyNumberFormat="1" applyFont="1" applyFill="1" applyBorder="1" applyAlignment="1">
      <alignment horizontal="center"/>
    </xf>
    <xf numFmtId="181" fontId="1" fillId="3" borderId="25" xfId="42" applyNumberFormat="1" applyFont="1" applyFill="1" applyBorder="1" applyAlignment="1" applyProtection="1">
      <alignment/>
      <protection/>
    </xf>
    <xf numFmtId="182" fontId="1" fillId="3" borderId="25" xfId="0" applyNumberFormat="1" applyFont="1" applyFill="1" applyBorder="1" applyAlignment="1">
      <alignment horizontal="center"/>
    </xf>
    <xf numFmtId="14" fontId="1" fillId="40" borderId="35" xfId="0" applyNumberFormat="1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 vertical="center"/>
    </xf>
    <xf numFmtId="1" fontId="1" fillId="3" borderId="36" xfId="0" applyNumberFormat="1" applyFont="1" applyFill="1" applyBorder="1" applyAlignment="1">
      <alignment horizontal="center"/>
    </xf>
    <xf numFmtId="181" fontId="1" fillId="3" borderId="36" xfId="42" applyNumberFormat="1" applyFont="1" applyFill="1" applyBorder="1" applyAlignment="1" applyProtection="1">
      <alignment/>
      <protection/>
    </xf>
    <xf numFmtId="182" fontId="1" fillId="3" borderId="36" xfId="0" applyNumberFormat="1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182" fontId="1" fillId="3" borderId="69" xfId="0" applyNumberFormat="1" applyFont="1" applyFill="1" applyBorder="1" applyAlignment="1">
      <alignment horizontal="center"/>
    </xf>
    <xf numFmtId="182" fontId="1" fillId="3" borderId="28" xfId="0" applyNumberFormat="1" applyFont="1" applyFill="1" applyBorder="1" applyAlignment="1">
      <alignment horizontal="center"/>
    </xf>
    <xf numFmtId="182" fontId="1" fillId="3" borderId="37" xfId="0" applyNumberFormat="1" applyFont="1" applyFill="1" applyBorder="1" applyAlignment="1">
      <alignment horizontal="center"/>
    </xf>
    <xf numFmtId="0" fontId="1" fillId="2" borderId="90" xfId="0" applyFont="1" applyFill="1" applyBorder="1" applyAlignment="1">
      <alignment horizontal="center"/>
    </xf>
    <xf numFmtId="0" fontId="1" fillId="2" borderId="91" xfId="0" applyFont="1" applyFill="1" applyBorder="1" applyAlignment="1">
      <alignment horizontal="center"/>
    </xf>
    <xf numFmtId="0" fontId="1" fillId="2" borderId="92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62" xfId="0" applyFont="1" applyFill="1" applyBorder="1" applyAlignment="1">
      <alignment horizontal="center"/>
    </xf>
    <xf numFmtId="0" fontId="1" fillId="3" borderId="6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5"/>
  <sheetViews>
    <sheetView tabSelected="1" workbookViewId="0" topLeftCell="A1">
      <selection activeCell="R28" sqref="R28"/>
    </sheetView>
  </sheetViews>
  <sheetFormatPr defaultColWidth="8.75390625" defaultRowHeight="12.75"/>
  <cols>
    <col min="1" max="1" width="4.875" style="0" bestFit="1" customWidth="1"/>
    <col min="2" max="2" width="5.25390625" style="0" bestFit="1" customWidth="1"/>
    <col min="3" max="3" width="5.125" style="111" customWidth="1"/>
    <col min="4" max="4" width="7.625" style="0" customWidth="1"/>
    <col min="5" max="5" width="8.75390625" style="0" customWidth="1"/>
    <col min="6" max="6" width="4.75390625" style="0" bestFit="1" customWidth="1"/>
    <col min="7" max="7" width="6.75390625" style="0" bestFit="1" customWidth="1"/>
    <col min="8" max="8" width="7.00390625" style="0" bestFit="1" customWidth="1"/>
    <col min="9" max="9" width="7.00390625" style="0" customWidth="1"/>
    <col min="10" max="10" width="5.875" style="0" customWidth="1"/>
    <col min="11" max="11" width="6.00390625" style="0" customWidth="1"/>
    <col min="12" max="12" width="8.75390625" style="0" customWidth="1"/>
    <col min="13" max="13" width="6.625" style="0" customWidth="1"/>
    <col min="14" max="14" width="12.875" style="0" bestFit="1" customWidth="1"/>
    <col min="15" max="15" width="7.00390625" style="0" customWidth="1"/>
    <col min="16" max="17" width="5.625" style="0" customWidth="1"/>
    <col min="18" max="18" width="9.25390625" style="0" customWidth="1"/>
    <col min="19" max="19" width="8.75390625" style="0" customWidth="1"/>
    <col min="20" max="20" width="7.00390625" style="0" customWidth="1"/>
    <col min="21" max="22" width="5.625" style="0" customWidth="1"/>
    <col min="23" max="23" width="9.25390625" style="0" customWidth="1"/>
    <col min="24" max="24" width="8.75390625" style="0" customWidth="1"/>
    <col min="25" max="25" width="7.00390625" style="0" customWidth="1"/>
    <col min="26" max="27" width="5.625" style="0" customWidth="1"/>
    <col min="28" max="28" width="9.25390625" style="0" customWidth="1"/>
    <col min="29" max="29" width="8.75390625" style="0" customWidth="1"/>
    <col min="30" max="30" width="7.00390625" style="0" customWidth="1"/>
    <col min="31" max="32" width="5.625" style="0" customWidth="1"/>
    <col min="33" max="33" width="9.25390625" style="0" customWidth="1"/>
    <col min="34" max="36" width="8.75390625" style="0" customWidth="1"/>
    <col min="37" max="37" width="10.75390625" style="0" customWidth="1"/>
    <col min="38" max="38" width="9.25390625" style="0" bestFit="1" customWidth="1"/>
    <col min="39" max="39" width="8.75390625" style="0" customWidth="1"/>
    <col min="40" max="40" width="12.00390625" style="0" customWidth="1"/>
    <col min="41" max="42" width="8.75390625" style="0" customWidth="1"/>
    <col min="43" max="43" width="12.875" style="0" bestFit="1" customWidth="1"/>
  </cols>
  <sheetData>
    <row r="1" spans="1:50" ht="15.75" thickBot="1">
      <c r="A1" s="38" t="s">
        <v>0</v>
      </c>
      <c r="B1" s="154" t="s">
        <v>1</v>
      </c>
      <c r="C1" s="155"/>
      <c r="D1" s="146" t="s">
        <v>49</v>
      </c>
      <c r="E1" s="147"/>
      <c r="F1" s="148" t="s">
        <v>52</v>
      </c>
      <c r="G1" s="149"/>
      <c r="H1" s="150"/>
      <c r="I1" s="281" t="s">
        <v>53</v>
      </c>
      <c r="J1" s="282"/>
      <c r="K1" s="282"/>
      <c r="L1" s="282"/>
      <c r="M1" s="283"/>
      <c r="N1" s="306" t="s">
        <v>58</v>
      </c>
      <c r="O1" s="151" t="s">
        <v>2</v>
      </c>
      <c r="P1" s="152"/>
      <c r="Q1" s="152"/>
      <c r="R1" s="152"/>
      <c r="S1" s="152"/>
      <c r="T1" s="309" t="s">
        <v>56</v>
      </c>
      <c r="U1" s="310"/>
      <c r="V1" s="310"/>
      <c r="W1" s="310"/>
      <c r="X1" s="310"/>
      <c r="Y1" s="151" t="s">
        <v>56</v>
      </c>
      <c r="Z1" s="152"/>
      <c r="AA1" s="152"/>
      <c r="AB1" s="152"/>
      <c r="AC1" s="152"/>
      <c r="AD1" s="324" t="s">
        <v>56</v>
      </c>
      <c r="AE1" s="310"/>
      <c r="AF1" s="310"/>
      <c r="AG1" s="310"/>
      <c r="AH1" s="310"/>
      <c r="AI1" s="151" t="s">
        <v>56</v>
      </c>
      <c r="AJ1" s="152"/>
      <c r="AK1" s="152"/>
      <c r="AL1" s="152"/>
      <c r="AM1" s="152"/>
      <c r="AN1" s="238" t="s">
        <v>63</v>
      </c>
      <c r="AO1" s="239"/>
      <c r="AP1" s="239"/>
      <c r="AQ1" s="239"/>
      <c r="AR1" s="244"/>
      <c r="AS1" s="120"/>
      <c r="AT1" s="49"/>
      <c r="AU1" s="49"/>
      <c r="AV1" s="49"/>
      <c r="AW1" s="49"/>
      <c r="AX1" s="50"/>
    </row>
    <row r="2" spans="1:50" ht="15">
      <c r="A2" s="38" t="s">
        <v>3</v>
      </c>
      <c r="B2" s="206" t="s">
        <v>4</v>
      </c>
      <c r="C2" s="207" t="s">
        <v>5</v>
      </c>
      <c r="D2" s="208" t="s">
        <v>51</v>
      </c>
      <c r="E2" s="209" t="s">
        <v>50</v>
      </c>
      <c r="F2" s="37" t="s">
        <v>6</v>
      </c>
      <c r="G2" s="39" t="s">
        <v>50</v>
      </c>
      <c r="H2" s="40" t="s">
        <v>7</v>
      </c>
      <c r="I2" s="284" t="s">
        <v>8</v>
      </c>
      <c r="J2" s="285" t="s">
        <v>9</v>
      </c>
      <c r="K2" s="286" t="s">
        <v>10</v>
      </c>
      <c r="L2" s="287" t="s">
        <v>15</v>
      </c>
      <c r="M2" s="288" t="s">
        <v>11</v>
      </c>
      <c r="N2" s="287" t="s">
        <v>60</v>
      </c>
      <c r="O2" s="25" t="s">
        <v>8</v>
      </c>
      <c r="P2" s="2" t="s">
        <v>12</v>
      </c>
      <c r="Q2" s="2" t="s">
        <v>13</v>
      </c>
      <c r="R2" s="130" t="s">
        <v>14</v>
      </c>
      <c r="S2" s="131" t="s">
        <v>15</v>
      </c>
      <c r="T2" s="284" t="s">
        <v>8</v>
      </c>
      <c r="U2" s="285" t="s">
        <v>12</v>
      </c>
      <c r="V2" s="285" t="s">
        <v>13</v>
      </c>
      <c r="W2" s="286" t="s">
        <v>14</v>
      </c>
      <c r="X2" s="287" t="s">
        <v>15</v>
      </c>
      <c r="Y2" s="1" t="s">
        <v>8</v>
      </c>
      <c r="Z2" s="2" t="s">
        <v>12</v>
      </c>
      <c r="AA2" s="2" t="s">
        <v>13</v>
      </c>
      <c r="AB2" s="130" t="s">
        <v>14</v>
      </c>
      <c r="AC2" s="131" t="s">
        <v>15</v>
      </c>
      <c r="AD2" s="284" t="s">
        <v>8</v>
      </c>
      <c r="AE2" s="285" t="s">
        <v>12</v>
      </c>
      <c r="AF2" s="285" t="s">
        <v>13</v>
      </c>
      <c r="AG2" s="286" t="s">
        <v>14</v>
      </c>
      <c r="AH2" s="287" t="s">
        <v>15</v>
      </c>
      <c r="AI2" s="1" t="s">
        <v>8</v>
      </c>
      <c r="AJ2" s="2" t="s">
        <v>12</v>
      </c>
      <c r="AK2" s="2" t="s">
        <v>13</v>
      </c>
      <c r="AL2" s="130" t="s">
        <v>14</v>
      </c>
      <c r="AM2" s="131" t="s">
        <v>15</v>
      </c>
      <c r="AN2" s="1" t="s">
        <v>8</v>
      </c>
      <c r="AO2" s="2" t="s">
        <v>12</v>
      </c>
      <c r="AP2" s="2" t="s">
        <v>13</v>
      </c>
      <c r="AQ2" s="130" t="s">
        <v>64</v>
      </c>
      <c r="AR2" s="131" t="s">
        <v>15</v>
      </c>
      <c r="AS2" s="64" t="s">
        <v>16</v>
      </c>
      <c r="AT2" s="3" t="s">
        <v>17</v>
      </c>
      <c r="AU2" s="4" t="s">
        <v>18</v>
      </c>
      <c r="AV2" s="5" t="s">
        <v>19</v>
      </c>
      <c r="AW2" s="6" t="s">
        <v>20</v>
      </c>
      <c r="AX2" s="7" t="s">
        <v>21</v>
      </c>
    </row>
    <row r="3" spans="1:50" ht="15.75" customHeight="1" thickBot="1">
      <c r="A3" s="220" t="s">
        <v>45</v>
      </c>
      <c r="B3" s="221"/>
      <c r="C3" s="222"/>
      <c r="D3" s="223"/>
      <c r="E3" s="224"/>
      <c r="F3" s="41" t="s">
        <v>22</v>
      </c>
      <c r="G3" s="42"/>
      <c r="H3" s="43" t="s">
        <v>23</v>
      </c>
      <c r="I3" s="289" t="s">
        <v>24</v>
      </c>
      <c r="J3" s="290" t="s">
        <v>25</v>
      </c>
      <c r="K3" s="291" t="s">
        <v>24</v>
      </c>
      <c r="L3" s="292" t="s">
        <v>55</v>
      </c>
      <c r="M3" s="293" t="s">
        <v>25</v>
      </c>
      <c r="N3" s="292" t="s">
        <v>61</v>
      </c>
      <c r="O3" s="226" t="s">
        <v>24</v>
      </c>
      <c r="P3" s="8" t="s">
        <v>25</v>
      </c>
      <c r="Q3" s="8" t="s">
        <v>24</v>
      </c>
      <c r="R3" s="225" t="s">
        <v>55</v>
      </c>
      <c r="S3" s="132" t="s">
        <v>55</v>
      </c>
      <c r="T3" s="289" t="s">
        <v>24</v>
      </c>
      <c r="U3" s="290" t="s">
        <v>25</v>
      </c>
      <c r="V3" s="290" t="s">
        <v>24</v>
      </c>
      <c r="W3" s="291" t="s">
        <v>55</v>
      </c>
      <c r="X3" s="292" t="s">
        <v>55</v>
      </c>
      <c r="Y3" s="63" t="s">
        <v>24</v>
      </c>
      <c r="Z3" s="8" t="s">
        <v>25</v>
      </c>
      <c r="AA3" s="8" t="s">
        <v>24</v>
      </c>
      <c r="AB3" s="225" t="s">
        <v>55</v>
      </c>
      <c r="AC3" s="132" t="s">
        <v>55</v>
      </c>
      <c r="AD3" s="289" t="s">
        <v>24</v>
      </c>
      <c r="AE3" s="290" t="s">
        <v>25</v>
      </c>
      <c r="AF3" s="290" t="s">
        <v>24</v>
      </c>
      <c r="AG3" s="291" t="s">
        <v>55</v>
      </c>
      <c r="AH3" s="292" t="s">
        <v>55</v>
      </c>
      <c r="AI3" s="63" t="s">
        <v>24</v>
      </c>
      <c r="AJ3" s="8" t="s">
        <v>25</v>
      </c>
      <c r="AK3" s="8" t="s">
        <v>24</v>
      </c>
      <c r="AL3" s="225" t="s">
        <v>55</v>
      </c>
      <c r="AM3" s="132" t="s">
        <v>55</v>
      </c>
      <c r="AN3" s="63" t="s">
        <v>24</v>
      </c>
      <c r="AO3" s="8" t="s">
        <v>25</v>
      </c>
      <c r="AP3" s="8" t="s">
        <v>24</v>
      </c>
      <c r="AQ3" s="225" t="s">
        <v>55</v>
      </c>
      <c r="AR3" s="132" t="s">
        <v>55</v>
      </c>
      <c r="AS3" s="9" t="s">
        <v>25</v>
      </c>
      <c r="AT3" s="9" t="s">
        <v>26</v>
      </c>
      <c r="AU3" s="10" t="s">
        <v>27</v>
      </c>
      <c r="AV3" s="11" t="s">
        <v>28</v>
      </c>
      <c r="AW3" s="12"/>
      <c r="AX3" s="13"/>
    </row>
    <row r="4" spans="1:50" ht="15">
      <c r="A4" s="357" t="s">
        <v>29</v>
      </c>
      <c r="B4" s="210"/>
      <c r="C4" s="144"/>
      <c r="D4" s="211"/>
      <c r="E4" s="212"/>
      <c r="F4" s="28"/>
      <c r="G4" s="213"/>
      <c r="H4" s="214">
        <v>42829</v>
      </c>
      <c r="I4" s="294">
        <v>43038</v>
      </c>
      <c r="J4" s="295"/>
      <c r="K4" s="296">
        <f>I4-H4</f>
        <v>209</v>
      </c>
      <c r="L4" s="297">
        <f>(J4)/K4</f>
        <v>0</v>
      </c>
      <c r="M4" s="298">
        <f>L4*205</f>
        <v>0</v>
      </c>
      <c r="N4" s="307"/>
      <c r="O4" s="203">
        <v>43053</v>
      </c>
      <c r="P4" s="76"/>
      <c r="Q4" s="14">
        <f>O4-H4</f>
        <v>224</v>
      </c>
      <c r="R4" s="133">
        <v>0</v>
      </c>
      <c r="S4" s="134">
        <f>P4/Q4</f>
        <v>0</v>
      </c>
      <c r="T4" s="294">
        <v>43081</v>
      </c>
      <c r="U4" s="311"/>
      <c r="V4" s="312">
        <f>T4-H4</f>
        <v>252</v>
      </c>
      <c r="W4" s="313">
        <f>(U4-P4)/(T4-O4)</f>
        <v>0</v>
      </c>
      <c r="X4" s="314">
        <f>U4/V4</f>
        <v>0</v>
      </c>
      <c r="Y4" s="48">
        <v>43115</v>
      </c>
      <c r="Z4" s="145"/>
      <c r="AA4" s="71">
        <f>Y4-H4</f>
        <v>286</v>
      </c>
      <c r="AB4" s="133">
        <f>(Z4-U4)/(Y4-T4)</f>
        <v>0</v>
      </c>
      <c r="AC4" s="135">
        <f>Z4/AA4</f>
        <v>0</v>
      </c>
      <c r="AD4" s="294">
        <v>43146</v>
      </c>
      <c r="AE4" s="311"/>
      <c r="AF4" s="312">
        <f>AD4-H4</f>
        <v>317</v>
      </c>
      <c r="AG4" s="313">
        <f>(AE4-Z4)/(AD4-Y4)</f>
        <v>0</v>
      </c>
      <c r="AH4" s="314">
        <f>AE4/AF4</f>
        <v>0</v>
      </c>
      <c r="AI4" s="48">
        <v>43174</v>
      </c>
      <c r="AJ4" s="145"/>
      <c r="AK4" s="71">
        <f>AI4-H4</f>
        <v>345</v>
      </c>
      <c r="AL4" s="215">
        <f>(AJ4-AE4)/(AI4-AD4)</f>
        <v>0</v>
      </c>
      <c r="AM4" s="135">
        <f>AJ4/AK4</f>
        <v>0</v>
      </c>
      <c r="AN4" s="48">
        <v>43199</v>
      </c>
      <c r="AO4" s="145"/>
      <c r="AP4" s="240">
        <f>AN4-H4</f>
        <v>370</v>
      </c>
      <c r="AQ4" s="242">
        <f>(AO4-J4)/(AN4-I4)</f>
        <v>0</v>
      </c>
      <c r="AR4" s="135">
        <f>AO4/AP4</f>
        <v>0</v>
      </c>
      <c r="AS4" s="252">
        <f>M4+(195*AQ4)</f>
        <v>0</v>
      </c>
      <c r="AT4" s="216"/>
      <c r="AU4" s="16"/>
      <c r="AV4" s="217"/>
      <c r="AW4" s="218"/>
      <c r="AX4" s="219"/>
    </row>
    <row r="5" spans="1:50" ht="15">
      <c r="A5" s="358" t="s">
        <v>30</v>
      </c>
      <c r="B5" s="51"/>
      <c r="C5" s="109"/>
      <c r="D5" s="65"/>
      <c r="E5" s="62"/>
      <c r="F5" s="44"/>
      <c r="G5" s="45"/>
      <c r="H5" s="36">
        <v>42835</v>
      </c>
      <c r="I5" s="294">
        <v>43038</v>
      </c>
      <c r="J5" s="299"/>
      <c r="K5" s="300">
        <f>I5-H5</f>
        <v>203</v>
      </c>
      <c r="L5" s="297">
        <f>(J5)/K5</f>
        <v>0</v>
      </c>
      <c r="M5" s="298">
        <f>L5*205</f>
        <v>0</v>
      </c>
      <c r="N5" s="307"/>
      <c r="O5" s="203">
        <v>43053</v>
      </c>
      <c r="P5" s="58"/>
      <c r="Q5" s="14">
        <f>O5-H5</f>
        <v>218</v>
      </c>
      <c r="R5" s="133">
        <v>0</v>
      </c>
      <c r="S5" s="134">
        <f>P5/Q5</f>
        <v>0</v>
      </c>
      <c r="T5" s="315">
        <v>43081</v>
      </c>
      <c r="U5" s="316"/>
      <c r="V5" s="317">
        <f>T5-H5</f>
        <v>246</v>
      </c>
      <c r="W5" s="318">
        <f>(U5-P5)/(T5-O5)</f>
        <v>0</v>
      </c>
      <c r="X5" s="314">
        <f>U5/V5</f>
        <v>0</v>
      </c>
      <c r="Y5" s="47">
        <v>43115</v>
      </c>
      <c r="Z5" s="73"/>
      <c r="AA5" s="116">
        <f>Y5-H5</f>
        <v>280</v>
      </c>
      <c r="AB5" s="139">
        <f>(Z5-U5)/(Y5-T5)</f>
        <v>0</v>
      </c>
      <c r="AC5" s="135">
        <f>Z5/AA5</f>
        <v>0</v>
      </c>
      <c r="AD5" s="315">
        <v>43146</v>
      </c>
      <c r="AE5" s="316"/>
      <c r="AF5" s="317">
        <f>AD5-H5</f>
        <v>311</v>
      </c>
      <c r="AG5" s="318">
        <f>(AE5-Z5)/(AD5-Y5)</f>
        <v>0</v>
      </c>
      <c r="AH5" s="314">
        <f>AE5/AF5</f>
        <v>0</v>
      </c>
      <c r="AI5" s="47">
        <v>43174</v>
      </c>
      <c r="AJ5" s="73"/>
      <c r="AK5" s="116">
        <f>AI5-H5</f>
        <v>339</v>
      </c>
      <c r="AL5" s="142">
        <f>(AJ5-AE5)/(AI5-AD5)</f>
        <v>0</v>
      </c>
      <c r="AM5" s="135">
        <f>AJ5/AK5</f>
        <v>0</v>
      </c>
      <c r="AN5" s="47">
        <v>43199</v>
      </c>
      <c r="AO5" s="73"/>
      <c r="AP5" s="114">
        <f>AN5-H5</f>
        <v>364</v>
      </c>
      <c r="AQ5" s="242">
        <f>(AO5-J5)/(AN5-I5)</f>
        <v>0</v>
      </c>
      <c r="AR5" s="135">
        <f>AO5/AP5</f>
        <v>0</v>
      </c>
      <c r="AS5" s="253">
        <f>M5+(195*AQ5)</f>
        <v>0</v>
      </c>
      <c r="AT5" s="21"/>
      <c r="AU5" s="20"/>
      <c r="AV5" s="22"/>
      <c r="AW5" s="18"/>
      <c r="AX5" s="23"/>
    </row>
    <row r="6" spans="1:51" s="104" customFormat="1" ht="15">
      <c r="A6" s="358" t="s">
        <v>31</v>
      </c>
      <c r="B6" s="95"/>
      <c r="C6" s="184"/>
      <c r="D6" s="185"/>
      <c r="E6" s="186"/>
      <c r="F6" s="94"/>
      <c r="G6" s="187"/>
      <c r="H6" s="96">
        <v>42862</v>
      </c>
      <c r="I6" s="294">
        <v>43038</v>
      </c>
      <c r="J6" s="299"/>
      <c r="K6" s="300">
        <f>I6-H6</f>
        <v>176</v>
      </c>
      <c r="L6" s="297">
        <f>(J6)/K6</f>
        <v>0</v>
      </c>
      <c r="M6" s="298">
        <f>L6*205</f>
        <v>0</v>
      </c>
      <c r="N6" s="307"/>
      <c r="O6" s="204">
        <v>43055</v>
      </c>
      <c r="P6" s="89"/>
      <c r="Q6" s="87">
        <f>O6-H6</f>
        <v>193</v>
      </c>
      <c r="R6" s="159">
        <v>0</v>
      </c>
      <c r="S6" s="138">
        <f>P6/Q6</f>
        <v>0</v>
      </c>
      <c r="T6" s="315">
        <v>43080</v>
      </c>
      <c r="U6" s="316"/>
      <c r="V6" s="317">
        <f>T6-H6</f>
        <v>218</v>
      </c>
      <c r="W6" s="318">
        <f>(U6-P6)/(T6-O6)</f>
        <v>0</v>
      </c>
      <c r="X6" s="314">
        <f>U6/V6</f>
        <v>0</v>
      </c>
      <c r="Y6" s="74">
        <v>43115</v>
      </c>
      <c r="Z6" s="89"/>
      <c r="AA6" s="90">
        <f>Y6-H6</f>
        <v>253</v>
      </c>
      <c r="AB6" s="137">
        <f>(Z6-U6)/(Y6-T6)</f>
        <v>0</v>
      </c>
      <c r="AC6" s="138">
        <f>Z6/AA6</f>
        <v>0</v>
      </c>
      <c r="AD6" s="315">
        <v>43146</v>
      </c>
      <c r="AE6" s="316"/>
      <c r="AF6" s="317">
        <f>AD6-H6</f>
        <v>284</v>
      </c>
      <c r="AG6" s="318">
        <f>(AE6-Z6)/(AD6-Y6)</f>
        <v>0</v>
      </c>
      <c r="AH6" s="314">
        <f>AE6/AF6</f>
        <v>0</v>
      </c>
      <c r="AI6" s="74">
        <v>43174</v>
      </c>
      <c r="AJ6" s="89"/>
      <c r="AK6" s="90">
        <f>AI6-H6</f>
        <v>312</v>
      </c>
      <c r="AL6" s="142">
        <f>(AJ6-AE6)/(AI6-AD6)</f>
        <v>0</v>
      </c>
      <c r="AM6" s="138">
        <f>AJ6/AK6</f>
        <v>0</v>
      </c>
      <c r="AN6" s="74">
        <v>43199</v>
      </c>
      <c r="AO6" s="89"/>
      <c r="AP6" s="114">
        <f>AN6-H6</f>
        <v>337</v>
      </c>
      <c r="AQ6" s="242">
        <f>(AO6-J6)/(AN6-I6)</f>
        <v>0</v>
      </c>
      <c r="AR6" s="138">
        <f>AO6/AP6</f>
        <v>0</v>
      </c>
      <c r="AS6" s="253">
        <f>M6+(195*AQ6)</f>
        <v>0</v>
      </c>
      <c r="AT6" s="99"/>
      <c r="AU6" s="100"/>
      <c r="AV6" s="101"/>
      <c r="AW6" s="102"/>
      <c r="AX6" s="103"/>
      <c r="AY6"/>
    </row>
    <row r="7" spans="1:51" s="104" customFormat="1" ht="15">
      <c r="A7" s="358" t="s">
        <v>32</v>
      </c>
      <c r="B7" s="95"/>
      <c r="C7" s="184"/>
      <c r="D7" s="185"/>
      <c r="E7" s="186"/>
      <c r="F7" s="94"/>
      <c r="G7" s="187"/>
      <c r="H7" s="96">
        <v>42868</v>
      </c>
      <c r="I7" s="294">
        <v>43038</v>
      </c>
      <c r="J7" s="299"/>
      <c r="K7" s="300">
        <f>I7-H7</f>
        <v>170</v>
      </c>
      <c r="L7" s="297">
        <f>(J7)/K7</f>
        <v>0</v>
      </c>
      <c r="M7" s="298">
        <f>L7*205</f>
        <v>0</v>
      </c>
      <c r="N7" s="307"/>
      <c r="O7" s="204">
        <v>43055</v>
      </c>
      <c r="P7" s="89"/>
      <c r="Q7" s="87">
        <f>O7-H7</f>
        <v>187</v>
      </c>
      <c r="R7" s="159">
        <v>0</v>
      </c>
      <c r="S7" s="138">
        <f>P7/Q7</f>
        <v>0</v>
      </c>
      <c r="T7" s="315">
        <v>43080</v>
      </c>
      <c r="U7" s="316"/>
      <c r="V7" s="317">
        <f>T7-H7</f>
        <v>212</v>
      </c>
      <c r="W7" s="318">
        <f>(U7-P7)/(T7-O7)</f>
        <v>0</v>
      </c>
      <c r="X7" s="314">
        <f>U7/V7</f>
        <v>0</v>
      </c>
      <c r="Y7" s="74">
        <v>43115</v>
      </c>
      <c r="Z7" s="89"/>
      <c r="AA7" s="90">
        <f>Y7-H7</f>
        <v>247</v>
      </c>
      <c r="AB7" s="137">
        <f>(Z7-U7)/(Y7-T7)</f>
        <v>0</v>
      </c>
      <c r="AC7" s="138">
        <f>Z7/AA7</f>
        <v>0</v>
      </c>
      <c r="AD7" s="315">
        <v>43146</v>
      </c>
      <c r="AE7" s="316"/>
      <c r="AF7" s="317">
        <f>AD7-H7</f>
        <v>278</v>
      </c>
      <c r="AG7" s="318">
        <f>(AE7-Z7)/(AD7-Y7)</f>
        <v>0</v>
      </c>
      <c r="AH7" s="314">
        <f>AE7/AF7</f>
        <v>0</v>
      </c>
      <c r="AI7" s="74">
        <v>43174</v>
      </c>
      <c r="AJ7" s="89"/>
      <c r="AK7" s="90">
        <f>AI7-H7</f>
        <v>306</v>
      </c>
      <c r="AL7" s="142">
        <f>(AJ7-AE7)/(AI7-AD7)</f>
        <v>0</v>
      </c>
      <c r="AM7" s="138">
        <f>AJ7/AK7</f>
        <v>0</v>
      </c>
      <c r="AN7" s="74">
        <v>43199</v>
      </c>
      <c r="AO7" s="89"/>
      <c r="AP7" s="114">
        <f>AN7-H7</f>
        <v>331</v>
      </c>
      <c r="AQ7" s="242">
        <f>(AO7-J7)/(AN7-I7)</f>
        <v>0</v>
      </c>
      <c r="AR7" s="138">
        <f>AO7/AP7</f>
        <v>0</v>
      </c>
      <c r="AS7" s="253">
        <f>M7+(195*AQ7)</f>
        <v>0</v>
      </c>
      <c r="AT7" s="99"/>
      <c r="AU7" s="100"/>
      <c r="AV7" s="101"/>
      <c r="AW7" s="102"/>
      <c r="AX7" s="103"/>
      <c r="AY7"/>
    </row>
    <row r="8" spans="1:51" s="104" customFormat="1" ht="15.75" thickBot="1">
      <c r="A8" s="359" t="s">
        <v>33</v>
      </c>
      <c r="B8" s="165"/>
      <c r="C8" s="188"/>
      <c r="D8" s="189"/>
      <c r="E8" s="190"/>
      <c r="F8" s="164"/>
      <c r="G8" s="191"/>
      <c r="H8" s="166">
        <v>42883</v>
      </c>
      <c r="I8" s="301">
        <v>43038</v>
      </c>
      <c r="J8" s="302"/>
      <c r="K8" s="303">
        <f>I8-H8</f>
        <v>155</v>
      </c>
      <c r="L8" s="304">
        <f>(J8)/K8</f>
        <v>0</v>
      </c>
      <c r="M8" s="305">
        <f>L8*205</f>
        <v>0</v>
      </c>
      <c r="N8" s="308"/>
      <c r="O8" s="205">
        <v>43055</v>
      </c>
      <c r="P8" s="160"/>
      <c r="Q8" s="167">
        <f>O8-H8</f>
        <v>172</v>
      </c>
      <c r="R8" s="192">
        <v>0</v>
      </c>
      <c r="S8" s="162">
        <f>P8/Q8</f>
        <v>0</v>
      </c>
      <c r="T8" s="319">
        <v>43080</v>
      </c>
      <c r="U8" s="320"/>
      <c r="V8" s="321">
        <f>T8-H8</f>
        <v>197</v>
      </c>
      <c r="W8" s="322">
        <f>(U8-P8)/(T8-O8)</f>
        <v>0</v>
      </c>
      <c r="X8" s="323">
        <f>U8/V8</f>
        <v>0</v>
      </c>
      <c r="Y8" s="75">
        <v>43115</v>
      </c>
      <c r="Z8" s="160"/>
      <c r="AA8" s="115">
        <f>Y8-H8</f>
        <v>232</v>
      </c>
      <c r="AB8" s="161">
        <f>(Z8-U8)/(Y8-T8)</f>
        <v>0</v>
      </c>
      <c r="AC8" s="162">
        <f>Z8/AA8</f>
        <v>0</v>
      </c>
      <c r="AD8" s="319">
        <v>43146</v>
      </c>
      <c r="AE8" s="320"/>
      <c r="AF8" s="321">
        <f>AD8-H8</f>
        <v>263</v>
      </c>
      <c r="AG8" s="322">
        <f>(AE8-Z8)/(AD8-Y8)</f>
        <v>0</v>
      </c>
      <c r="AH8" s="323">
        <f>AE8/AF8</f>
        <v>0</v>
      </c>
      <c r="AI8" s="75">
        <v>43174</v>
      </c>
      <c r="AJ8" s="160"/>
      <c r="AK8" s="115">
        <f>AI8-H8</f>
        <v>291</v>
      </c>
      <c r="AL8" s="143">
        <f>(AJ8-AE8)/(AI8-AD8)</f>
        <v>0</v>
      </c>
      <c r="AM8" s="162">
        <f>AJ8/AK8</f>
        <v>0</v>
      </c>
      <c r="AN8" s="75">
        <v>43199</v>
      </c>
      <c r="AO8" s="160"/>
      <c r="AP8" s="168">
        <f>AN8-H8</f>
        <v>316</v>
      </c>
      <c r="AQ8" s="243">
        <f>(AO8-J8)/(AN8-I8)</f>
        <v>0</v>
      </c>
      <c r="AR8" s="162">
        <f>AO8/AP8</f>
        <v>0</v>
      </c>
      <c r="AS8" s="254">
        <f>M8+(195*AQ8)</f>
        <v>0</v>
      </c>
      <c r="AT8" s="193"/>
      <c r="AU8" s="194"/>
      <c r="AV8" s="195"/>
      <c r="AW8" s="196"/>
      <c r="AX8" s="197"/>
      <c r="AY8"/>
    </row>
    <row r="9" spans="1:51" s="70" customFormat="1" ht="15.75" thickBot="1">
      <c r="A9" s="66"/>
      <c r="B9" s="67"/>
      <c r="C9" s="110"/>
      <c r="D9" s="124"/>
      <c r="E9" s="124"/>
      <c r="F9" s="67"/>
      <c r="G9" s="67"/>
      <c r="H9" s="125"/>
      <c r="I9" s="57" t="s">
        <v>36</v>
      </c>
      <c r="J9" s="52" t="e">
        <f>AVERAGE(J4:J8)</f>
        <v>#DIV/0!</v>
      </c>
      <c r="K9" s="52">
        <f>AVERAGE(K4:K8)</f>
        <v>182.6</v>
      </c>
      <c r="L9" s="129">
        <f>AVERAGE(L4:L8)</f>
        <v>0</v>
      </c>
      <c r="M9" s="126"/>
      <c r="N9" s="126"/>
      <c r="O9" s="125"/>
      <c r="P9" s="110"/>
      <c r="Q9" s="35"/>
      <c r="R9" s="122">
        <f>AVERAGE(R4:R8)</f>
        <v>0</v>
      </c>
      <c r="S9" s="136">
        <f>AVERAGE(S4:S8)</f>
        <v>0</v>
      </c>
      <c r="T9" s="125"/>
      <c r="U9" s="110"/>
      <c r="V9" s="35"/>
      <c r="W9" s="122">
        <f>AVERAGE(W4:W8)</f>
        <v>0</v>
      </c>
      <c r="X9" s="136">
        <f>AVERAGE(X4:X8)</f>
        <v>0</v>
      </c>
      <c r="Y9" s="125"/>
      <c r="Z9" s="110"/>
      <c r="AA9" s="35"/>
      <c r="AB9" s="123">
        <f>AVERAGE(AB4:AB8)</f>
        <v>0</v>
      </c>
      <c r="AC9" s="140">
        <f>AVERAGE(AC4:AC8)</f>
        <v>0</v>
      </c>
      <c r="AD9" s="125"/>
      <c r="AE9" s="110"/>
      <c r="AF9" s="35"/>
      <c r="AG9" s="123">
        <f>AVERAGE(AG4:AG8)</f>
        <v>0</v>
      </c>
      <c r="AH9" s="140">
        <f>AVERAGE(AH4:AH8)</f>
        <v>0</v>
      </c>
      <c r="AI9" s="125"/>
      <c r="AJ9" s="110"/>
      <c r="AK9" s="35"/>
      <c r="AL9" s="123">
        <f>AVERAGE(AL4:AL8)</f>
        <v>0</v>
      </c>
      <c r="AM9" s="140">
        <f>AVERAGE(AM4:AM8)</f>
        <v>0</v>
      </c>
      <c r="AN9" s="125"/>
      <c r="AO9" s="110"/>
      <c r="AP9" s="35"/>
      <c r="AQ9" s="247">
        <f>AVERAGE(AQ4:AQ8)</f>
        <v>0</v>
      </c>
      <c r="AR9" s="248">
        <f>AVERAGE(AR4:AR8)</f>
        <v>0</v>
      </c>
      <c r="AS9" s="68"/>
      <c r="AT9" s="68"/>
      <c r="AU9" s="68"/>
      <c r="AV9" s="68"/>
      <c r="AW9" s="68"/>
      <c r="AX9" s="68"/>
      <c r="AY9"/>
    </row>
    <row r="10" spans="1:51" s="70" customFormat="1" ht="15.75" thickBot="1">
      <c r="A10" s="66"/>
      <c r="B10" s="67"/>
      <c r="C10" s="110"/>
      <c r="D10" s="124"/>
      <c r="E10" s="124"/>
      <c r="F10" s="67"/>
      <c r="G10" s="67"/>
      <c r="H10" s="125"/>
      <c r="I10" s="125"/>
      <c r="J10" s="67"/>
      <c r="K10" s="69"/>
      <c r="L10" s="121"/>
      <c r="M10" s="126"/>
      <c r="N10" s="126"/>
      <c r="O10" s="125"/>
      <c r="P10" s="110"/>
      <c r="Q10" s="35"/>
      <c r="R10" s="122"/>
      <c r="S10" s="122"/>
      <c r="T10" s="125"/>
      <c r="U10" s="110"/>
      <c r="V10" s="35"/>
      <c r="W10" s="122"/>
      <c r="X10" s="122"/>
      <c r="Y10" s="125"/>
      <c r="Z10" s="110"/>
      <c r="AA10" s="35"/>
      <c r="AB10" s="123"/>
      <c r="AC10" s="123"/>
      <c r="AD10" s="125"/>
      <c r="AE10" s="110"/>
      <c r="AF10" s="35"/>
      <c r="AG10" s="123"/>
      <c r="AH10" s="123"/>
      <c r="AI10" s="125"/>
      <c r="AJ10" s="110"/>
      <c r="AK10" s="35"/>
      <c r="AL10" s="123"/>
      <c r="AM10" s="123"/>
      <c r="AN10" s="125"/>
      <c r="AO10" s="110"/>
      <c r="AP10" s="35"/>
      <c r="AQ10" s="123"/>
      <c r="AR10" s="123"/>
      <c r="AS10" s="68"/>
      <c r="AT10" s="68"/>
      <c r="AU10" s="68"/>
      <c r="AV10" s="68"/>
      <c r="AW10" s="68"/>
      <c r="AX10" s="68"/>
      <c r="AY10" s="127"/>
    </row>
    <row r="11" spans="1:46" ht="15.75" thickBot="1">
      <c r="A11" s="128" t="s">
        <v>0</v>
      </c>
      <c r="B11" s="154" t="s">
        <v>1</v>
      </c>
      <c r="C11" s="155"/>
      <c r="D11" s="146" t="s">
        <v>49</v>
      </c>
      <c r="E11" s="147"/>
      <c r="F11" s="156" t="s">
        <v>54</v>
      </c>
      <c r="G11" s="157"/>
      <c r="H11" s="158"/>
      <c r="I11" s="255" t="s">
        <v>53</v>
      </c>
      <c r="J11" s="256"/>
      <c r="K11" s="256"/>
      <c r="L11" s="256"/>
      <c r="M11" s="257"/>
      <c r="N11" s="325" t="s">
        <v>58</v>
      </c>
      <c r="O11" s="151" t="s">
        <v>57</v>
      </c>
      <c r="P11" s="152"/>
      <c r="Q11" s="152"/>
      <c r="R11" s="152"/>
      <c r="S11" s="152"/>
      <c r="T11" s="331" t="s">
        <v>57</v>
      </c>
      <c r="U11" s="332"/>
      <c r="V11" s="332"/>
      <c r="W11" s="332"/>
      <c r="X11" s="332"/>
      <c r="Y11" s="151" t="s">
        <v>57</v>
      </c>
      <c r="Z11" s="152"/>
      <c r="AA11" s="152"/>
      <c r="AB11" s="152"/>
      <c r="AC11" s="152"/>
      <c r="AD11" s="353" t="s">
        <v>57</v>
      </c>
      <c r="AE11" s="332"/>
      <c r="AF11" s="332"/>
      <c r="AG11" s="332"/>
      <c r="AH11" s="333"/>
      <c r="AI11" s="151" t="s">
        <v>57</v>
      </c>
      <c r="AJ11" s="152"/>
      <c r="AK11" s="152"/>
      <c r="AL11" s="152"/>
      <c r="AM11" s="153"/>
      <c r="AN11" s="249" t="s">
        <v>65</v>
      </c>
      <c r="AO11" s="250"/>
      <c r="AP11" s="250"/>
      <c r="AQ11" s="250"/>
      <c r="AR11" s="251"/>
      <c r="AS11" s="175"/>
      <c r="AT11" s="49"/>
    </row>
    <row r="12" spans="1:46" ht="15">
      <c r="A12" s="38" t="s">
        <v>3</v>
      </c>
      <c r="B12" s="206" t="s">
        <v>4</v>
      </c>
      <c r="C12" s="207" t="s">
        <v>5</v>
      </c>
      <c r="D12" s="208" t="s">
        <v>51</v>
      </c>
      <c r="E12" s="209" t="s">
        <v>50</v>
      </c>
      <c r="F12" s="37" t="s">
        <v>6</v>
      </c>
      <c r="G12" s="39" t="s">
        <v>50</v>
      </c>
      <c r="H12" s="40" t="s">
        <v>7</v>
      </c>
      <c r="I12" s="258" t="s">
        <v>8</v>
      </c>
      <c r="J12" s="259" t="s">
        <v>9</v>
      </c>
      <c r="K12" s="259" t="s">
        <v>10</v>
      </c>
      <c r="L12" s="260" t="s">
        <v>15</v>
      </c>
      <c r="M12" s="261" t="s">
        <v>11</v>
      </c>
      <c r="N12" s="326" t="s">
        <v>60</v>
      </c>
      <c r="O12" s="1" t="s">
        <v>8</v>
      </c>
      <c r="P12" s="2" t="s">
        <v>12</v>
      </c>
      <c r="Q12" s="2" t="s">
        <v>13</v>
      </c>
      <c r="R12" s="2" t="s">
        <v>14</v>
      </c>
      <c r="S12" s="59" t="s">
        <v>15</v>
      </c>
      <c r="T12" s="334" t="s">
        <v>8</v>
      </c>
      <c r="U12" s="335" t="s">
        <v>12</v>
      </c>
      <c r="V12" s="335" t="s">
        <v>13</v>
      </c>
      <c r="W12" s="335" t="s">
        <v>14</v>
      </c>
      <c r="X12" s="335" t="s">
        <v>15</v>
      </c>
      <c r="Y12" s="81" t="s">
        <v>8</v>
      </c>
      <c r="Z12" s="77" t="s">
        <v>12</v>
      </c>
      <c r="AA12" s="77" t="s">
        <v>13</v>
      </c>
      <c r="AB12" s="77" t="s">
        <v>14</v>
      </c>
      <c r="AC12" s="77" t="s">
        <v>15</v>
      </c>
      <c r="AD12" s="334" t="s">
        <v>8</v>
      </c>
      <c r="AE12" s="335" t="s">
        <v>12</v>
      </c>
      <c r="AF12" s="335" t="s">
        <v>13</v>
      </c>
      <c r="AG12" s="335" t="s">
        <v>14</v>
      </c>
      <c r="AH12" s="336" t="s">
        <v>15</v>
      </c>
      <c r="AI12" s="81" t="s">
        <v>8</v>
      </c>
      <c r="AJ12" s="77" t="s">
        <v>12</v>
      </c>
      <c r="AK12" s="77" t="s">
        <v>13</v>
      </c>
      <c r="AL12" s="77" t="s">
        <v>14</v>
      </c>
      <c r="AM12" s="82" t="s">
        <v>15</v>
      </c>
      <c r="AN12" s="81" t="s">
        <v>8</v>
      </c>
      <c r="AO12" s="77" t="s">
        <v>12</v>
      </c>
      <c r="AP12" s="77" t="s">
        <v>13</v>
      </c>
      <c r="AQ12" s="77" t="s">
        <v>64</v>
      </c>
      <c r="AR12" s="82" t="s">
        <v>15</v>
      </c>
      <c r="AS12" s="64" t="s">
        <v>16</v>
      </c>
      <c r="AT12" s="198" t="s">
        <v>18</v>
      </c>
    </row>
    <row r="13" spans="1:46" ht="15.75" customHeight="1" thickBot="1">
      <c r="A13" s="234" t="s">
        <v>44</v>
      </c>
      <c r="B13" s="221"/>
      <c r="C13" s="222"/>
      <c r="D13" s="223"/>
      <c r="E13" s="224"/>
      <c r="F13" s="41" t="s">
        <v>22</v>
      </c>
      <c r="G13" s="42"/>
      <c r="H13" s="43" t="s">
        <v>23</v>
      </c>
      <c r="I13" s="262" t="s">
        <v>24</v>
      </c>
      <c r="J13" s="263" t="s">
        <v>25</v>
      </c>
      <c r="K13" s="263" t="s">
        <v>24</v>
      </c>
      <c r="L13" s="264" t="s">
        <v>55</v>
      </c>
      <c r="M13" s="265" t="s">
        <v>25</v>
      </c>
      <c r="N13" s="327" t="s">
        <v>62</v>
      </c>
      <c r="O13" s="63" t="s">
        <v>24</v>
      </c>
      <c r="P13" s="8" t="s">
        <v>25</v>
      </c>
      <c r="Q13" s="8" t="s">
        <v>24</v>
      </c>
      <c r="R13" s="8" t="s">
        <v>55</v>
      </c>
      <c r="S13" s="60" t="s">
        <v>55</v>
      </c>
      <c r="T13" s="337" t="s">
        <v>24</v>
      </c>
      <c r="U13" s="277" t="s">
        <v>25</v>
      </c>
      <c r="V13" s="277" t="s">
        <v>24</v>
      </c>
      <c r="W13" s="277" t="s">
        <v>55</v>
      </c>
      <c r="X13" s="277" t="s">
        <v>55</v>
      </c>
      <c r="Y13" s="84" t="s">
        <v>24</v>
      </c>
      <c r="Z13" s="78" t="s">
        <v>25</v>
      </c>
      <c r="AA13" s="78" t="s">
        <v>24</v>
      </c>
      <c r="AB13" s="78" t="s">
        <v>55</v>
      </c>
      <c r="AC13" s="78" t="s">
        <v>55</v>
      </c>
      <c r="AD13" s="337" t="s">
        <v>24</v>
      </c>
      <c r="AE13" s="277" t="s">
        <v>25</v>
      </c>
      <c r="AF13" s="277" t="s">
        <v>24</v>
      </c>
      <c r="AG13" s="277" t="s">
        <v>55</v>
      </c>
      <c r="AH13" s="338" t="s">
        <v>55</v>
      </c>
      <c r="AI13" s="84" t="s">
        <v>24</v>
      </c>
      <c r="AJ13" s="78" t="s">
        <v>25</v>
      </c>
      <c r="AK13" s="78" t="s">
        <v>24</v>
      </c>
      <c r="AL13" s="78" t="s">
        <v>55</v>
      </c>
      <c r="AM13" s="85" t="s">
        <v>55</v>
      </c>
      <c r="AN13" s="84" t="s">
        <v>24</v>
      </c>
      <c r="AO13" s="78" t="s">
        <v>25</v>
      </c>
      <c r="AP13" s="78" t="s">
        <v>24</v>
      </c>
      <c r="AQ13" s="78" t="s">
        <v>55</v>
      </c>
      <c r="AR13" s="85" t="s">
        <v>55</v>
      </c>
      <c r="AS13" s="9" t="s">
        <v>25</v>
      </c>
      <c r="AT13" s="132" t="s">
        <v>27</v>
      </c>
    </row>
    <row r="14" spans="1:46" ht="15">
      <c r="A14" s="360" t="s">
        <v>29</v>
      </c>
      <c r="B14" s="227"/>
      <c r="C14" s="228"/>
      <c r="D14" s="229"/>
      <c r="E14" s="230"/>
      <c r="F14" s="231"/>
      <c r="G14" s="232"/>
      <c r="H14" s="214">
        <v>42809</v>
      </c>
      <c r="I14" s="266">
        <v>43038</v>
      </c>
      <c r="J14" s="267"/>
      <c r="K14" s="268">
        <f aca="true" t="shared" si="0" ref="K14:K22">I14-H14</f>
        <v>229</v>
      </c>
      <c r="L14" s="269">
        <f>(J14)/K14</f>
        <v>0</v>
      </c>
      <c r="M14" s="270">
        <f aca="true" t="shared" si="1" ref="M14:M22">(L14*205)</f>
        <v>0</v>
      </c>
      <c r="N14" s="328"/>
      <c r="O14" s="48">
        <v>43055</v>
      </c>
      <c r="P14" s="76"/>
      <c r="Q14" s="14">
        <f aca="true" t="shared" si="2" ref="Q14:Q22">O14-H14</f>
        <v>246</v>
      </c>
      <c r="R14" s="15">
        <f aca="true" t="shared" si="3" ref="R14:R22">(P14-J14)/(O14-I14)</f>
        <v>0</v>
      </c>
      <c r="S14" s="61">
        <f aca="true" t="shared" si="4" ref="S14:S22">P14/Q14</f>
        <v>0</v>
      </c>
      <c r="T14" s="266">
        <v>43081</v>
      </c>
      <c r="U14" s="339"/>
      <c r="V14" s="340">
        <f>T14-H14</f>
        <v>272</v>
      </c>
      <c r="W14" s="341">
        <f>(U14-P14)/(T14-O14)</f>
        <v>0</v>
      </c>
      <c r="X14" s="342">
        <f aca="true" t="shared" si="5" ref="X14:X22">U14/V14</f>
        <v>0</v>
      </c>
      <c r="Y14" s="83">
        <v>43115</v>
      </c>
      <c r="Z14" s="86"/>
      <c r="AA14" s="87">
        <f>Y14-H14</f>
        <v>306</v>
      </c>
      <c r="AB14" s="88">
        <f>(Z14-U14)/(Y14-T14)</f>
        <v>0</v>
      </c>
      <c r="AC14" s="61">
        <f aca="true" t="shared" si="6" ref="AC14:AC22">Z14/AA14</f>
        <v>0</v>
      </c>
      <c r="AD14" s="266">
        <v>43146</v>
      </c>
      <c r="AE14" s="339"/>
      <c r="AF14" s="340">
        <f>AD14-H14</f>
        <v>337</v>
      </c>
      <c r="AG14" s="341">
        <f>(AE14-Z14)/(AD14-Y14)</f>
        <v>0</v>
      </c>
      <c r="AH14" s="354">
        <f aca="true" t="shared" si="7" ref="AH14:AH22">AE14/AF14</f>
        <v>0</v>
      </c>
      <c r="AI14" s="83">
        <v>43174</v>
      </c>
      <c r="AJ14" s="86"/>
      <c r="AK14" s="87">
        <f>AI14-H14</f>
        <v>365</v>
      </c>
      <c r="AL14" s="88">
        <f>(AJ14-AE14)/(AI14-AD14)</f>
        <v>0</v>
      </c>
      <c r="AM14" s="233">
        <f aca="true" t="shared" si="8" ref="AM14:AM22">AJ14/AK14</f>
        <v>0</v>
      </c>
      <c r="AN14" s="48">
        <v>43199</v>
      </c>
      <c r="AO14" s="86"/>
      <c r="AP14" s="87">
        <f>AN14-H14</f>
        <v>390</v>
      </c>
      <c r="AQ14" s="241">
        <f>(AO14-J14)/(AN14-I14)</f>
        <v>0</v>
      </c>
      <c r="AR14" s="233">
        <f aca="true" t="shared" si="9" ref="AR14:AR22">AO14/AP14</f>
        <v>0</v>
      </c>
      <c r="AS14" s="252">
        <f>M14+(195*AQ14)</f>
        <v>0</v>
      </c>
      <c r="AT14" s="199"/>
    </row>
    <row r="15" spans="1:46" ht="15">
      <c r="A15" s="361" t="s">
        <v>30</v>
      </c>
      <c r="B15" s="27"/>
      <c r="C15" s="171"/>
      <c r="D15" s="169"/>
      <c r="E15" s="24"/>
      <c r="F15" s="17"/>
      <c r="G15" s="19"/>
      <c r="H15" s="26">
        <v>42811</v>
      </c>
      <c r="I15" s="271">
        <v>43038</v>
      </c>
      <c r="J15" s="272"/>
      <c r="K15" s="273">
        <f t="shared" si="0"/>
        <v>227</v>
      </c>
      <c r="L15" s="274">
        <f aca="true" t="shared" si="10" ref="L15:L22">(J15)/K15</f>
        <v>0</v>
      </c>
      <c r="M15" s="275">
        <f t="shared" si="1"/>
        <v>0</v>
      </c>
      <c r="N15" s="329"/>
      <c r="O15" s="47">
        <v>43055</v>
      </c>
      <c r="P15" s="58"/>
      <c r="Q15" s="14">
        <f t="shared" si="2"/>
        <v>244</v>
      </c>
      <c r="R15" s="15">
        <f t="shared" si="3"/>
        <v>0</v>
      </c>
      <c r="S15" s="61">
        <f t="shared" si="4"/>
        <v>0</v>
      </c>
      <c r="T15" s="343">
        <v>43081</v>
      </c>
      <c r="U15" s="344"/>
      <c r="V15" s="345">
        <f>T15-H15</f>
        <v>270</v>
      </c>
      <c r="W15" s="346">
        <f>(U15-P15)/(T15-O15)</f>
        <v>0</v>
      </c>
      <c r="X15" s="347">
        <f t="shared" si="5"/>
        <v>0</v>
      </c>
      <c r="Y15" s="74">
        <v>43115</v>
      </c>
      <c r="Z15" s="89"/>
      <c r="AA15" s="90">
        <f>Y15-H15</f>
        <v>304</v>
      </c>
      <c r="AB15" s="91">
        <f>(Z15-U15)/(Y15-T15)</f>
        <v>0</v>
      </c>
      <c r="AC15" s="79">
        <f t="shared" si="6"/>
        <v>0</v>
      </c>
      <c r="AD15" s="271">
        <v>43146</v>
      </c>
      <c r="AE15" s="344"/>
      <c r="AF15" s="345">
        <f>AD15-H15</f>
        <v>335</v>
      </c>
      <c r="AG15" s="346">
        <f>(AE15-Z15)/(AD15-Y15)</f>
        <v>0</v>
      </c>
      <c r="AH15" s="355">
        <f t="shared" si="7"/>
        <v>0</v>
      </c>
      <c r="AI15" s="47">
        <v>43174</v>
      </c>
      <c r="AJ15" s="89"/>
      <c r="AK15" s="90">
        <f>AI15-H15</f>
        <v>363</v>
      </c>
      <c r="AL15" s="91">
        <f aca="true" t="shared" si="11" ref="AL15:AL22">(AJ15-AE15)/(AI15-AD15)</f>
        <v>0</v>
      </c>
      <c r="AM15" s="117">
        <f t="shared" si="8"/>
        <v>0</v>
      </c>
      <c r="AN15" s="47">
        <v>43199</v>
      </c>
      <c r="AO15" s="89"/>
      <c r="AP15" s="90">
        <f>AN15-H15</f>
        <v>388</v>
      </c>
      <c r="AQ15" s="242">
        <f>(AO15-J15)/(AN15-I15)</f>
        <v>0</v>
      </c>
      <c r="AR15" s="117">
        <f t="shared" si="9"/>
        <v>0</v>
      </c>
      <c r="AS15" s="253">
        <f>M15+(195*AQ15)</f>
        <v>0</v>
      </c>
      <c r="AT15" s="200"/>
    </row>
    <row r="16" spans="1:49" s="104" customFormat="1" ht="15">
      <c r="A16" s="361" t="s">
        <v>31</v>
      </c>
      <c r="B16" s="92"/>
      <c r="C16" s="172"/>
      <c r="D16" s="170"/>
      <c r="E16" s="93"/>
      <c r="F16" s="94"/>
      <c r="G16" s="95"/>
      <c r="H16" s="96">
        <v>42812</v>
      </c>
      <c r="I16" s="271">
        <v>43038</v>
      </c>
      <c r="J16" s="272"/>
      <c r="K16" s="273">
        <f t="shared" si="0"/>
        <v>226</v>
      </c>
      <c r="L16" s="274">
        <f t="shared" si="10"/>
        <v>0</v>
      </c>
      <c r="M16" s="275">
        <f t="shared" si="1"/>
        <v>0</v>
      </c>
      <c r="N16" s="329"/>
      <c r="O16" s="74">
        <v>43055</v>
      </c>
      <c r="P16" s="163"/>
      <c r="Q16" s="87">
        <f t="shared" si="2"/>
        <v>243</v>
      </c>
      <c r="R16" s="88">
        <f t="shared" si="3"/>
        <v>0</v>
      </c>
      <c r="S16" s="97">
        <f t="shared" si="4"/>
        <v>0</v>
      </c>
      <c r="T16" s="271">
        <v>43081</v>
      </c>
      <c r="U16" s="344"/>
      <c r="V16" s="345">
        <f>T16-H16</f>
        <v>269</v>
      </c>
      <c r="W16" s="346">
        <f>(U16-P16)/(T16-O16)</f>
        <v>0</v>
      </c>
      <c r="X16" s="347">
        <f t="shared" si="5"/>
        <v>0</v>
      </c>
      <c r="Y16" s="74">
        <v>43115</v>
      </c>
      <c r="Z16" s="89"/>
      <c r="AA16" s="90">
        <f>Y16-H16</f>
        <v>303</v>
      </c>
      <c r="AB16" s="91">
        <f>(Z16-U16)/(Y16-T16)</f>
        <v>0</v>
      </c>
      <c r="AC16" s="98">
        <f t="shared" si="6"/>
        <v>0</v>
      </c>
      <c r="AD16" s="271">
        <v>43146</v>
      </c>
      <c r="AE16" s="344"/>
      <c r="AF16" s="345">
        <f>AD16-H16</f>
        <v>334</v>
      </c>
      <c r="AG16" s="346">
        <f>(AE16-Z16)/(AD16-Y16)</f>
        <v>0</v>
      </c>
      <c r="AH16" s="355">
        <f t="shared" si="7"/>
        <v>0</v>
      </c>
      <c r="AI16" s="74">
        <v>43174</v>
      </c>
      <c r="AJ16" s="89"/>
      <c r="AK16" s="90">
        <f>AI16-H16</f>
        <v>362</v>
      </c>
      <c r="AL16" s="91">
        <f t="shared" si="11"/>
        <v>0</v>
      </c>
      <c r="AM16" s="119">
        <f t="shared" si="8"/>
        <v>0</v>
      </c>
      <c r="AN16" s="74">
        <v>43199</v>
      </c>
      <c r="AO16" s="89"/>
      <c r="AP16" s="90">
        <f>AN16-H16</f>
        <v>387</v>
      </c>
      <c r="AQ16" s="242">
        <f>(AO16-J16)/(AN16-I16)</f>
        <v>0</v>
      </c>
      <c r="AR16" s="119">
        <f t="shared" si="9"/>
        <v>0</v>
      </c>
      <c r="AS16" s="253">
        <f>M16+(195*AQ16)</f>
        <v>0</v>
      </c>
      <c r="AT16" s="201"/>
      <c r="AU16"/>
      <c r="AV16"/>
      <c r="AW16"/>
    </row>
    <row r="17" spans="1:46" ht="13.5">
      <c r="A17" s="361" t="s">
        <v>33</v>
      </c>
      <c r="B17" s="27"/>
      <c r="C17" s="171"/>
      <c r="D17" s="169"/>
      <c r="E17" s="56"/>
      <c r="F17" s="44"/>
      <c r="G17" s="51"/>
      <c r="H17" s="36">
        <v>42816</v>
      </c>
      <c r="I17" s="271">
        <v>43038</v>
      </c>
      <c r="J17" s="272"/>
      <c r="K17" s="273">
        <f t="shared" si="0"/>
        <v>222</v>
      </c>
      <c r="L17" s="274">
        <f t="shared" si="10"/>
        <v>0</v>
      </c>
      <c r="M17" s="275">
        <f t="shared" si="1"/>
        <v>0</v>
      </c>
      <c r="N17" s="329"/>
      <c r="O17" s="47">
        <v>43055</v>
      </c>
      <c r="P17" s="73"/>
      <c r="Q17" s="71">
        <f t="shared" si="2"/>
        <v>239</v>
      </c>
      <c r="R17" s="15">
        <f t="shared" si="3"/>
        <v>0</v>
      </c>
      <c r="S17" s="72">
        <f t="shared" si="4"/>
        <v>0</v>
      </c>
      <c r="T17" s="343">
        <v>43081</v>
      </c>
      <c r="U17" s="344"/>
      <c r="V17" s="345">
        <f>T17-H17</f>
        <v>265</v>
      </c>
      <c r="W17" s="346">
        <f>(U17-P17)/(T17-O17)</f>
        <v>0</v>
      </c>
      <c r="X17" s="347">
        <f t="shared" si="5"/>
        <v>0</v>
      </c>
      <c r="Y17" s="74">
        <v>43115</v>
      </c>
      <c r="Z17" s="89"/>
      <c r="AA17" s="90">
        <f>Y17-H17</f>
        <v>299</v>
      </c>
      <c r="AB17" s="91">
        <f>(Z17-U17)/(Y17-T17)</f>
        <v>0</v>
      </c>
      <c r="AC17" s="80">
        <f t="shared" si="6"/>
        <v>0</v>
      </c>
      <c r="AD17" s="271">
        <v>43146</v>
      </c>
      <c r="AE17" s="344"/>
      <c r="AF17" s="345">
        <f>AD17-H17</f>
        <v>330</v>
      </c>
      <c r="AG17" s="346">
        <f>(AE17-Z17)/(AD17-Y17)</f>
        <v>0</v>
      </c>
      <c r="AH17" s="355">
        <f t="shared" si="7"/>
        <v>0</v>
      </c>
      <c r="AI17" s="47">
        <v>43174</v>
      </c>
      <c r="AJ17" s="89"/>
      <c r="AK17" s="90">
        <f>AI17-H17</f>
        <v>358</v>
      </c>
      <c r="AL17" s="91">
        <f t="shared" si="11"/>
        <v>0</v>
      </c>
      <c r="AM17" s="118">
        <f t="shared" si="8"/>
        <v>0</v>
      </c>
      <c r="AN17" s="47">
        <v>43199</v>
      </c>
      <c r="AO17" s="89"/>
      <c r="AP17" s="90">
        <f>AN17-H17</f>
        <v>383</v>
      </c>
      <c r="AQ17" s="242">
        <f>(AO17-J17)/(AN17-I17)</f>
        <v>0</v>
      </c>
      <c r="AR17" s="118">
        <f t="shared" si="9"/>
        <v>0</v>
      </c>
      <c r="AS17" s="253">
        <f>M17+(195*AQ17)</f>
        <v>0</v>
      </c>
      <c r="AT17" s="200"/>
    </row>
    <row r="18" spans="1:46" ht="13.5">
      <c r="A18" s="361" t="s">
        <v>34</v>
      </c>
      <c r="B18" s="27"/>
      <c r="C18" s="171"/>
      <c r="D18" s="169"/>
      <c r="E18" s="56"/>
      <c r="F18" s="44"/>
      <c r="G18" s="51"/>
      <c r="H18" s="36">
        <v>42817</v>
      </c>
      <c r="I18" s="271">
        <v>43038</v>
      </c>
      <c r="J18" s="272"/>
      <c r="K18" s="273">
        <f t="shared" si="0"/>
        <v>221</v>
      </c>
      <c r="L18" s="274">
        <f t="shared" si="10"/>
        <v>0</v>
      </c>
      <c r="M18" s="275">
        <f t="shared" si="1"/>
        <v>0</v>
      </c>
      <c r="N18" s="329"/>
      <c r="O18" s="47">
        <v>43055</v>
      </c>
      <c r="P18" s="73"/>
      <c r="Q18" s="71">
        <f t="shared" si="2"/>
        <v>238</v>
      </c>
      <c r="R18" s="15">
        <f t="shared" si="3"/>
        <v>0</v>
      </c>
      <c r="S18" s="72">
        <f t="shared" si="4"/>
        <v>0</v>
      </c>
      <c r="T18" s="343">
        <v>43081</v>
      </c>
      <c r="U18" s="344"/>
      <c r="V18" s="345">
        <f>T18-H18</f>
        <v>264</v>
      </c>
      <c r="W18" s="346">
        <f>(U18-P18)/(T18-O18)</f>
        <v>0</v>
      </c>
      <c r="X18" s="347">
        <f t="shared" si="5"/>
        <v>0</v>
      </c>
      <c r="Y18" s="74">
        <v>43115</v>
      </c>
      <c r="Z18" s="89"/>
      <c r="AA18" s="90">
        <f>Y18-H18</f>
        <v>298</v>
      </c>
      <c r="AB18" s="91">
        <f>(Z18-U18)/(Y18-T18)</f>
        <v>0</v>
      </c>
      <c r="AC18" s="80">
        <f t="shared" si="6"/>
        <v>0</v>
      </c>
      <c r="AD18" s="271">
        <v>43146</v>
      </c>
      <c r="AE18" s="344"/>
      <c r="AF18" s="345">
        <f>AD18-H18</f>
        <v>329</v>
      </c>
      <c r="AG18" s="346">
        <f>(AE18-Z18)/(AD18-Y18)</f>
        <v>0</v>
      </c>
      <c r="AH18" s="355">
        <f t="shared" si="7"/>
        <v>0</v>
      </c>
      <c r="AI18" s="47">
        <v>43174</v>
      </c>
      <c r="AJ18" s="89"/>
      <c r="AK18" s="90">
        <f>AI18-H18</f>
        <v>357</v>
      </c>
      <c r="AL18" s="91">
        <f t="shared" si="11"/>
        <v>0</v>
      </c>
      <c r="AM18" s="118">
        <f t="shared" si="8"/>
        <v>0</v>
      </c>
      <c r="AN18" s="47">
        <v>43199</v>
      </c>
      <c r="AO18" s="89"/>
      <c r="AP18" s="90">
        <f>AN18-H18</f>
        <v>382</v>
      </c>
      <c r="AQ18" s="242">
        <f>(AO18-J18)/(AN18-I18)</f>
        <v>0</v>
      </c>
      <c r="AR18" s="118">
        <f t="shared" si="9"/>
        <v>0</v>
      </c>
      <c r="AS18" s="253">
        <f>M18+(195*AQ18)</f>
        <v>0</v>
      </c>
      <c r="AT18" s="200"/>
    </row>
    <row r="19" spans="1:46" ht="13.5">
      <c r="A19" s="361" t="s">
        <v>35</v>
      </c>
      <c r="B19" s="27"/>
      <c r="C19" s="171"/>
      <c r="D19" s="169"/>
      <c r="E19" s="56"/>
      <c r="F19" s="44"/>
      <c r="G19" s="51"/>
      <c r="H19" s="36">
        <v>42817</v>
      </c>
      <c r="I19" s="271">
        <v>43038</v>
      </c>
      <c r="J19" s="272"/>
      <c r="K19" s="273">
        <f t="shared" si="0"/>
        <v>221</v>
      </c>
      <c r="L19" s="274">
        <f t="shared" si="10"/>
        <v>0</v>
      </c>
      <c r="M19" s="275">
        <f t="shared" si="1"/>
        <v>0</v>
      </c>
      <c r="N19" s="329"/>
      <c r="O19" s="47">
        <v>43055</v>
      </c>
      <c r="P19" s="73"/>
      <c r="Q19" s="71">
        <f t="shared" si="2"/>
        <v>238</v>
      </c>
      <c r="R19" s="15">
        <f t="shared" si="3"/>
        <v>0</v>
      </c>
      <c r="S19" s="72">
        <f t="shared" si="4"/>
        <v>0</v>
      </c>
      <c r="T19" s="343">
        <v>43081</v>
      </c>
      <c r="U19" s="344"/>
      <c r="V19" s="345">
        <f>T19-H19</f>
        <v>264</v>
      </c>
      <c r="W19" s="346">
        <f>(U19-P19)/(T19-O19)</f>
        <v>0</v>
      </c>
      <c r="X19" s="347">
        <f t="shared" si="5"/>
        <v>0</v>
      </c>
      <c r="Y19" s="74">
        <v>43115</v>
      </c>
      <c r="Z19" s="89"/>
      <c r="AA19" s="90">
        <f>Y19-H19</f>
        <v>298</v>
      </c>
      <c r="AB19" s="91">
        <f>(Z19-U19)/(Y19-T19)</f>
        <v>0</v>
      </c>
      <c r="AC19" s="80">
        <f t="shared" si="6"/>
        <v>0</v>
      </c>
      <c r="AD19" s="271">
        <v>43146</v>
      </c>
      <c r="AE19" s="344"/>
      <c r="AF19" s="345">
        <f>AD19-H19</f>
        <v>329</v>
      </c>
      <c r="AG19" s="346">
        <f>(AE19-Z19)/(AD19-Y19)</f>
        <v>0</v>
      </c>
      <c r="AH19" s="355">
        <f t="shared" si="7"/>
        <v>0</v>
      </c>
      <c r="AI19" s="47">
        <v>43174</v>
      </c>
      <c r="AJ19" s="89"/>
      <c r="AK19" s="90">
        <f>AI19-H19</f>
        <v>357</v>
      </c>
      <c r="AL19" s="91">
        <f t="shared" si="11"/>
        <v>0</v>
      </c>
      <c r="AM19" s="118">
        <f t="shared" si="8"/>
        <v>0</v>
      </c>
      <c r="AN19" s="47">
        <v>43199</v>
      </c>
      <c r="AO19" s="89"/>
      <c r="AP19" s="90">
        <f>AN19-H19</f>
        <v>382</v>
      </c>
      <c r="AQ19" s="242">
        <f>(AO19-J19)/(AN19-I19)</f>
        <v>0</v>
      </c>
      <c r="AR19" s="118">
        <f t="shared" si="9"/>
        <v>0</v>
      </c>
      <c r="AS19" s="253">
        <f>M19+(195*AQ19)</f>
        <v>0</v>
      </c>
      <c r="AT19" s="200"/>
    </row>
    <row r="20" spans="1:46" ht="13.5">
      <c r="A20" s="361">
        <v>8</v>
      </c>
      <c r="B20" s="27"/>
      <c r="C20" s="171"/>
      <c r="D20" s="169"/>
      <c r="E20" s="56"/>
      <c r="F20" s="44"/>
      <c r="G20" s="51"/>
      <c r="H20" s="36">
        <v>42818</v>
      </c>
      <c r="I20" s="271">
        <v>43038</v>
      </c>
      <c r="J20" s="272"/>
      <c r="K20" s="273">
        <f t="shared" si="0"/>
        <v>220</v>
      </c>
      <c r="L20" s="274">
        <f t="shared" si="10"/>
        <v>0</v>
      </c>
      <c r="M20" s="275">
        <f t="shared" si="1"/>
        <v>0</v>
      </c>
      <c r="N20" s="329"/>
      <c r="O20" s="47">
        <v>43055</v>
      </c>
      <c r="P20" s="73"/>
      <c r="Q20" s="71">
        <f t="shared" si="2"/>
        <v>237</v>
      </c>
      <c r="R20" s="15">
        <f t="shared" si="3"/>
        <v>0</v>
      </c>
      <c r="S20" s="72">
        <f t="shared" si="4"/>
        <v>0</v>
      </c>
      <c r="T20" s="343">
        <v>43081</v>
      </c>
      <c r="U20" s="344"/>
      <c r="V20" s="345">
        <f>T20-H20</f>
        <v>263</v>
      </c>
      <c r="W20" s="346">
        <f>(U20-P20)/(T20-O20)</f>
        <v>0</v>
      </c>
      <c r="X20" s="347">
        <f t="shared" si="5"/>
        <v>0</v>
      </c>
      <c r="Y20" s="74">
        <v>43115</v>
      </c>
      <c r="Z20" s="89"/>
      <c r="AA20" s="90">
        <f>Y20-H20</f>
        <v>297</v>
      </c>
      <c r="AB20" s="91">
        <f>(Z20-U20)/(Y20-T20)</f>
        <v>0</v>
      </c>
      <c r="AC20" s="80">
        <f t="shared" si="6"/>
        <v>0</v>
      </c>
      <c r="AD20" s="271">
        <v>43146</v>
      </c>
      <c r="AE20" s="344"/>
      <c r="AF20" s="345">
        <f>AD20-H20</f>
        <v>328</v>
      </c>
      <c r="AG20" s="346">
        <f>(AE20-Z20)/(AD20-Y20)</f>
        <v>0</v>
      </c>
      <c r="AH20" s="355">
        <f t="shared" si="7"/>
        <v>0</v>
      </c>
      <c r="AI20" s="47">
        <v>43174</v>
      </c>
      <c r="AJ20" s="89"/>
      <c r="AK20" s="90">
        <f>AI20-H20</f>
        <v>356</v>
      </c>
      <c r="AL20" s="91">
        <f t="shared" si="11"/>
        <v>0</v>
      </c>
      <c r="AM20" s="118">
        <f t="shared" si="8"/>
        <v>0</v>
      </c>
      <c r="AN20" s="47">
        <v>43199</v>
      </c>
      <c r="AO20" s="89"/>
      <c r="AP20" s="90">
        <f>AN20-H20</f>
        <v>381</v>
      </c>
      <c r="AQ20" s="242">
        <f>(AO20-J20)/(AN20-I20)</f>
        <v>0</v>
      </c>
      <c r="AR20" s="118">
        <f t="shared" si="9"/>
        <v>0</v>
      </c>
      <c r="AS20" s="253">
        <f>M20+(195*AQ20)</f>
        <v>0</v>
      </c>
      <c r="AT20" s="200"/>
    </row>
    <row r="21" spans="1:46" ht="13.5">
      <c r="A21" s="361">
        <v>9</v>
      </c>
      <c r="B21" s="27"/>
      <c r="C21" s="171"/>
      <c r="D21" s="169"/>
      <c r="E21" s="56"/>
      <c r="F21" s="44"/>
      <c r="G21" s="51"/>
      <c r="H21" s="36">
        <v>42820</v>
      </c>
      <c r="I21" s="271">
        <v>43038</v>
      </c>
      <c r="J21" s="272"/>
      <c r="K21" s="273">
        <f t="shared" si="0"/>
        <v>218</v>
      </c>
      <c r="L21" s="274">
        <f t="shared" si="10"/>
        <v>0</v>
      </c>
      <c r="M21" s="275">
        <f t="shared" si="1"/>
        <v>0</v>
      </c>
      <c r="N21" s="329"/>
      <c r="O21" s="47">
        <v>43055</v>
      </c>
      <c r="P21" s="73"/>
      <c r="Q21" s="71">
        <f t="shared" si="2"/>
        <v>235</v>
      </c>
      <c r="R21" s="15">
        <f t="shared" si="3"/>
        <v>0</v>
      </c>
      <c r="S21" s="72">
        <f t="shared" si="4"/>
        <v>0</v>
      </c>
      <c r="T21" s="343">
        <v>43081</v>
      </c>
      <c r="U21" s="344"/>
      <c r="V21" s="345">
        <f>T21-H21</f>
        <v>261</v>
      </c>
      <c r="W21" s="346">
        <f>(U21-P21)/(T21-O21)</f>
        <v>0</v>
      </c>
      <c r="X21" s="347">
        <f t="shared" si="5"/>
        <v>0</v>
      </c>
      <c r="Y21" s="74">
        <v>43115</v>
      </c>
      <c r="Z21" s="89"/>
      <c r="AA21" s="90">
        <f>Y21-H21</f>
        <v>295</v>
      </c>
      <c r="AB21" s="91">
        <f>(Z21-U21)/(Y21-T21)</f>
        <v>0</v>
      </c>
      <c r="AC21" s="80">
        <f t="shared" si="6"/>
        <v>0</v>
      </c>
      <c r="AD21" s="271">
        <v>43146</v>
      </c>
      <c r="AE21" s="344"/>
      <c r="AF21" s="345">
        <f>AD21-H21</f>
        <v>326</v>
      </c>
      <c r="AG21" s="346">
        <f>(AE21-Z21)/(AD21-Y21)</f>
        <v>0</v>
      </c>
      <c r="AH21" s="355">
        <f t="shared" si="7"/>
        <v>0</v>
      </c>
      <c r="AI21" s="47">
        <v>43174</v>
      </c>
      <c r="AJ21" s="89"/>
      <c r="AK21" s="90">
        <f>AI21-H21</f>
        <v>354</v>
      </c>
      <c r="AL21" s="91">
        <f t="shared" si="11"/>
        <v>0</v>
      </c>
      <c r="AM21" s="118">
        <f t="shared" si="8"/>
        <v>0</v>
      </c>
      <c r="AN21" s="47">
        <v>43199</v>
      </c>
      <c r="AO21" s="89"/>
      <c r="AP21" s="90">
        <f>AN21-H21</f>
        <v>379</v>
      </c>
      <c r="AQ21" s="242">
        <f>(AO21-J21)/(AN21-I21)</f>
        <v>0</v>
      </c>
      <c r="AR21" s="118">
        <f t="shared" si="9"/>
        <v>0</v>
      </c>
      <c r="AS21" s="253">
        <f>M21+(195*AQ21)</f>
        <v>0</v>
      </c>
      <c r="AT21" s="200"/>
    </row>
    <row r="22" spans="1:46" ht="15" thickBot="1">
      <c r="A22" s="362">
        <v>10</v>
      </c>
      <c r="B22" s="173"/>
      <c r="C22" s="174"/>
      <c r="D22" s="176"/>
      <c r="E22" s="177"/>
      <c r="F22" s="41"/>
      <c r="G22" s="42"/>
      <c r="H22" s="113">
        <v>42833</v>
      </c>
      <c r="I22" s="276">
        <v>43038</v>
      </c>
      <c r="J22" s="277"/>
      <c r="K22" s="278">
        <f t="shared" si="0"/>
        <v>205</v>
      </c>
      <c r="L22" s="279">
        <f t="shared" si="10"/>
        <v>0</v>
      </c>
      <c r="M22" s="280">
        <f t="shared" si="1"/>
        <v>0</v>
      </c>
      <c r="N22" s="330"/>
      <c r="O22" s="105">
        <v>43055</v>
      </c>
      <c r="P22" s="106"/>
      <c r="Q22" s="107">
        <f t="shared" si="2"/>
        <v>222</v>
      </c>
      <c r="R22" s="178">
        <f t="shared" si="3"/>
        <v>0</v>
      </c>
      <c r="S22" s="179">
        <f t="shared" si="4"/>
        <v>0</v>
      </c>
      <c r="T22" s="348">
        <v>43081</v>
      </c>
      <c r="U22" s="349"/>
      <c r="V22" s="350">
        <f>T22-H22</f>
        <v>248</v>
      </c>
      <c r="W22" s="351">
        <f>(U22-P22)/(T22-O22)</f>
        <v>0</v>
      </c>
      <c r="X22" s="352">
        <f t="shared" si="5"/>
        <v>0</v>
      </c>
      <c r="Y22" s="75">
        <v>43115</v>
      </c>
      <c r="Z22" s="160"/>
      <c r="AA22" s="115">
        <f>Y22-H22</f>
        <v>282</v>
      </c>
      <c r="AB22" s="141">
        <f>(Z22-U22)/(Y22-T22)</f>
        <v>0</v>
      </c>
      <c r="AC22" s="180">
        <f t="shared" si="6"/>
        <v>0</v>
      </c>
      <c r="AD22" s="276">
        <v>43146</v>
      </c>
      <c r="AE22" s="349"/>
      <c r="AF22" s="350">
        <f>AD22-H22</f>
        <v>313</v>
      </c>
      <c r="AG22" s="351">
        <f>(AE22-Z22)/(AD22-Y22)</f>
        <v>0</v>
      </c>
      <c r="AH22" s="356">
        <f t="shared" si="7"/>
        <v>0</v>
      </c>
      <c r="AI22" s="105">
        <v>43174</v>
      </c>
      <c r="AJ22" s="160"/>
      <c r="AK22" s="115">
        <f>AI22-H22</f>
        <v>341</v>
      </c>
      <c r="AL22" s="141">
        <f t="shared" si="11"/>
        <v>0</v>
      </c>
      <c r="AM22" s="181">
        <f t="shared" si="8"/>
        <v>0</v>
      </c>
      <c r="AN22" s="105">
        <v>43199</v>
      </c>
      <c r="AO22" s="160"/>
      <c r="AP22" s="115">
        <f>AN22-H22</f>
        <v>366</v>
      </c>
      <c r="AQ22" s="243">
        <f>(AO22-J22)/(AN22-I22)</f>
        <v>0</v>
      </c>
      <c r="AR22" s="181">
        <f t="shared" si="9"/>
        <v>0</v>
      </c>
      <c r="AS22" s="254">
        <f>M22+(195*AQ22)</f>
        <v>0</v>
      </c>
      <c r="AT22" s="202"/>
    </row>
    <row r="23" spans="9:44" ht="15" thickBot="1">
      <c r="I23" s="57" t="s">
        <v>36</v>
      </c>
      <c r="J23" s="52" t="e">
        <f>AVERAGE(J14:J22)</f>
        <v>#DIV/0!</v>
      </c>
      <c r="K23" s="236">
        <f>AVERAGE(K14:K22)</f>
        <v>221</v>
      </c>
      <c r="L23" s="237">
        <f>AVERAGE(L14:L22)</f>
        <v>0</v>
      </c>
      <c r="M23" s="136">
        <f>AVERAGE(M14:M22)</f>
        <v>0</v>
      </c>
      <c r="N23" s="126"/>
      <c r="R23" s="122">
        <f>AVERAGE(R14:R22)</f>
        <v>0</v>
      </c>
      <c r="S23" s="136">
        <f>AVERAGE(S14:S22)</f>
        <v>0</v>
      </c>
      <c r="T23" s="125"/>
      <c r="U23" s="110"/>
      <c r="V23" s="35"/>
      <c r="W23" s="122">
        <f>AVERAGE(W14:W22)</f>
        <v>0</v>
      </c>
      <c r="X23" s="136">
        <f>AVERAGE(X14:X22)</f>
        <v>0</v>
      </c>
      <c r="Y23" s="125"/>
      <c r="Z23" s="110"/>
      <c r="AA23" s="35"/>
      <c r="AB23" s="123">
        <f>AVERAGE(AB14:AB22)</f>
        <v>0</v>
      </c>
      <c r="AC23" s="140">
        <f>AVERAGE(AC14:AC22)</f>
        <v>0</v>
      </c>
      <c r="AD23" s="125"/>
      <c r="AE23" s="110"/>
      <c r="AF23" s="35"/>
      <c r="AG23" s="123">
        <f>AVERAGE(AG14:AG22)</f>
        <v>0</v>
      </c>
      <c r="AH23" s="140">
        <f>AVERAGE(AH14:AH22)</f>
        <v>0</v>
      </c>
      <c r="AI23" s="125"/>
      <c r="AJ23" s="110"/>
      <c r="AK23" s="35"/>
      <c r="AL23" s="123">
        <f>AVERAGE(AL14:AL22)</f>
        <v>0</v>
      </c>
      <c r="AM23" s="140">
        <f>AVERAGE(AM14:AM22)</f>
        <v>0</v>
      </c>
      <c r="AN23" s="125"/>
      <c r="AO23" s="110"/>
      <c r="AP23" s="35"/>
      <c r="AQ23" s="245">
        <f>AVERAGE(AQ14:AQ22)</f>
        <v>0</v>
      </c>
      <c r="AR23" s="246">
        <f>AVERAGE(AR14:AR22)</f>
        <v>0</v>
      </c>
    </row>
    <row r="27" spans="3:11" ht="15">
      <c r="C27" s="112" t="s">
        <v>43</v>
      </c>
      <c r="I27" s="31"/>
      <c r="J27" s="32"/>
      <c r="K27" s="32"/>
    </row>
    <row r="28" spans="3:5" ht="13.5">
      <c r="C28" s="235" t="s">
        <v>37</v>
      </c>
      <c r="D28" s="53" t="s">
        <v>38</v>
      </c>
      <c r="E28" s="29">
        <v>1.15</v>
      </c>
    </row>
    <row r="29" spans="3:5" ht="13.5">
      <c r="C29" s="108"/>
      <c r="D29" s="54" t="s">
        <v>39</v>
      </c>
      <c r="E29" s="29">
        <v>1.1</v>
      </c>
    </row>
    <row r="30" spans="3:5" ht="13.5">
      <c r="C30" s="108"/>
      <c r="D30" s="55" t="s">
        <v>40</v>
      </c>
      <c r="E30" s="29">
        <v>1.05</v>
      </c>
    </row>
    <row r="31" spans="3:7" ht="13.5">
      <c r="C31" s="108" t="s">
        <v>48</v>
      </c>
      <c r="D31" s="30" t="s">
        <v>46</v>
      </c>
      <c r="E31" s="35">
        <v>40</v>
      </c>
      <c r="G31" s="46"/>
    </row>
    <row r="32" spans="3:5" ht="13.5">
      <c r="C32" s="108"/>
      <c r="D32" s="30" t="s">
        <v>47</v>
      </c>
      <c r="E32" s="35">
        <v>35</v>
      </c>
    </row>
    <row r="33" ht="15">
      <c r="C33" s="182" t="s">
        <v>41</v>
      </c>
    </row>
    <row r="34" spans="3:6" ht="13.5">
      <c r="C34" s="183" t="s">
        <v>42</v>
      </c>
      <c r="D34" s="33"/>
      <c r="E34" s="33"/>
      <c r="F34" s="33"/>
    </row>
    <row r="35" spans="3:6" ht="13.5">
      <c r="C35" s="183" t="s">
        <v>59</v>
      </c>
      <c r="D35" s="34"/>
      <c r="E35" s="34"/>
      <c r="F35" s="34"/>
    </row>
  </sheetData>
  <sheetProtection/>
  <mergeCells count="28">
    <mergeCell ref="Y1:AC1"/>
    <mergeCell ref="Y11:AC11"/>
    <mergeCell ref="I11:M11"/>
    <mergeCell ref="O11:S11"/>
    <mergeCell ref="B12:B13"/>
    <mergeCell ref="C12:C13"/>
    <mergeCell ref="D12:D13"/>
    <mergeCell ref="E12:E13"/>
    <mergeCell ref="B2:B3"/>
    <mergeCell ref="C2:C3"/>
    <mergeCell ref="B11:C11"/>
    <mergeCell ref="D11:E11"/>
    <mergeCell ref="F11:H11"/>
    <mergeCell ref="AD1:AH1"/>
    <mergeCell ref="AD11:AH11"/>
    <mergeCell ref="B1:C1"/>
    <mergeCell ref="D2:D3"/>
    <mergeCell ref="E2:E3"/>
    <mergeCell ref="D1:E1"/>
    <mergeCell ref="F1:H1"/>
    <mergeCell ref="AN1:AR1"/>
    <mergeCell ref="AN11:AR11"/>
    <mergeCell ref="T1:X1"/>
    <mergeCell ref="T11:X11"/>
    <mergeCell ref="AI1:AM1"/>
    <mergeCell ref="AI11:AM11"/>
    <mergeCell ref="I1:M1"/>
    <mergeCell ref="O1:S1"/>
  </mergeCells>
  <printOptions/>
  <pageMargins left="0.7500000000000001" right="0.7500000000000001" top="1" bottom="1" header="0.5" footer="0.5"/>
  <pageSetup fitToHeight="1" fitToWidth="1" horizontalDpi="600" verticalDpi="600" orientation="landscape" paperSize="9" scale="4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Mozsgai József</cp:lastModifiedBy>
  <cp:lastPrinted>2018-02-15T19:29:19Z</cp:lastPrinted>
  <dcterms:created xsi:type="dcterms:W3CDTF">1997-01-17T14:02:09Z</dcterms:created>
  <dcterms:modified xsi:type="dcterms:W3CDTF">2018-07-11T06:43:58Z</dcterms:modified>
  <cp:category/>
  <cp:version/>
  <cp:contentType/>
  <cp:contentStatus/>
</cp:coreProperties>
</file>